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:\Administrativo\PCA - 2024\"/>
    </mc:Choice>
  </mc:AlternateContent>
  <xr:revisionPtr revIDLastSave="0" documentId="13_ncr:1_{B3DD32D8-A85B-4E1B-98C7-031A19279940}" xr6:coauthVersionLast="47" xr6:coauthVersionMax="47" xr10:uidLastSave="{00000000-0000-0000-0000-000000000000}"/>
  <bookViews>
    <workbookView xWindow="-120" yWindow="-120" windowWidth="29040" windowHeight="15720" xr2:uid="{6FF45645-AF31-4BB8-AA8A-6A5CEFD59ED7}"/>
  </bookViews>
  <sheets>
    <sheet name="MATERIAIS" sheetId="1" r:id="rId1"/>
    <sheet name="SERVIÇOS" sheetId="4" r:id="rId2"/>
    <sheet name="OBRAS E SERV ENGENHARIA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1" i="4" l="1"/>
  <c r="J62" i="4"/>
  <c r="J38" i="4"/>
  <c r="J34" i="4"/>
  <c r="J31" i="4"/>
  <c r="J24" i="4"/>
  <c r="J21" i="4"/>
  <c r="J16" i="4"/>
  <c r="H14" i="3" l="1"/>
  <c r="H6" i="1"/>
  <c r="H7" i="1" l="1"/>
  <c r="H8" i="1"/>
  <c r="H9" i="1"/>
  <c r="H12" i="1"/>
  <c r="H16" i="1" l="1"/>
</calcChain>
</file>

<file path=xl/sharedStrings.xml><?xml version="1.0" encoding="utf-8"?>
<sst xmlns="http://schemas.openxmlformats.org/spreadsheetml/2006/main" count="792" uniqueCount="196">
  <si>
    <t>Plano de Contratações  Anual do Conselho Regional de Administração</t>
  </si>
  <si>
    <t xml:space="preserve">Requisitante </t>
  </si>
  <si>
    <t>Tipo de Item</t>
  </si>
  <si>
    <t>Natureza do Objeto</t>
  </si>
  <si>
    <t>Descrição do Objeto</t>
  </si>
  <si>
    <t xml:space="preserve">Grau de prioridade </t>
  </si>
  <si>
    <t xml:space="preserve">Data desejada para a realização da Licitação/Dispensa </t>
  </si>
  <si>
    <t>Valor estimado</t>
  </si>
  <si>
    <t>Renovação de Contrato?</t>
  </si>
  <si>
    <t>ADMINISTRATIVO</t>
  </si>
  <si>
    <t>Material</t>
  </si>
  <si>
    <t>Consumo</t>
  </si>
  <si>
    <t>Média</t>
  </si>
  <si>
    <t>Não</t>
  </si>
  <si>
    <t>FINANCEIRO</t>
  </si>
  <si>
    <t>Pequena</t>
  </si>
  <si>
    <t>PRESIDÊNCIA</t>
  </si>
  <si>
    <t>Alta</t>
  </si>
  <si>
    <t>FISCALIZAÇÃO E REGISTRO</t>
  </si>
  <si>
    <t>FORMAÇÃO PROFISSIONAL</t>
  </si>
  <si>
    <t>Aquisição de entradas para participação em conferências, congressos, feiras e similares (Inscrições em eventos)</t>
  </si>
  <si>
    <t>DESENVOLVIMENTO INSTIT.</t>
  </si>
  <si>
    <t>EVENTOS</t>
  </si>
  <si>
    <t>Permanente</t>
  </si>
  <si>
    <t>Aquisição de duas impressoras para impressão de Carteiras de Identidade Profissional</t>
  </si>
  <si>
    <t>Aquisição Suprimentos para impressoras de carteira de identidade profissonal</t>
  </si>
  <si>
    <t>T.I</t>
  </si>
  <si>
    <t>Sim</t>
  </si>
  <si>
    <t>Aquisição de 09 (nove) unidades de refil/elemento filtrante 2 em 1, marca Soft Everest original (com selo ABRAFIPA ORIGINAL), novo, não remanufaturado, para purificador de água, marca SOFT EVEREST, modelo SOFT PLUS, incluindo mão de obra de troca dos mesmos e taxa de entrega na Sede do CRA-MG, localizado à Av. Olegário Maciel, 1.233, B. Lourdes, BH/MG.</t>
  </si>
  <si>
    <t>JURÍDICO</t>
  </si>
  <si>
    <t>Aquisição de livros sobre legislação e doutrinas jurídicas</t>
  </si>
  <si>
    <t>Aquisição de equipamentos para o estúdio</t>
  </si>
  <si>
    <t>Requisitante</t>
  </si>
  <si>
    <t>Contratação vigente até</t>
  </si>
  <si>
    <r>
      <t xml:space="preserve">Data indicada para a </t>
    </r>
    <r>
      <rPr>
        <b/>
        <u/>
        <sz val="11"/>
        <color theme="1"/>
        <rFont val="Calibri"/>
        <family val="2"/>
        <scheme val="minor"/>
      </rPr>
      <t>solicitação</t>
    </r>
    <r>
      <rPr>
        <b/>
        <sz val="11"/>
        <color theme="1"/>
        <rFont val="Calibri"/>
        <family val="2"/>
        <scheme val="minor"/>
      </rPr>
      <t xml:space="preserve"> do Termo Aditivo ou Data indicada para a realização da Licitação</t>
    </r>
  </si>
  <si>
    <t>Data indicada para solicitação do termo aditivo</t>
  </si>
  <si>
    <t>Serviços</t>
  </si>
  <si>
    <t>Continuado</t>
  </si>
  <si>
    <t>Contratação de serviços especializados em apoio administrativo, consultoria e assessoria para a tomada de decisões em temas de alta complexidade que sejam relacionados a licitações e contratos administrativos, com foco na atuação dos Conselhos Profissionais.</t>
  </si>
  <si>
    <t>Contratação de empresa especializada na prestação de serviços contínuos de conservação e limpeza, copeiragem e motorista executivo, com fornecimento sob demanda de materiais de limpeza e equipamentos para atender às necessidades da sede do Conselho Regional de Administração de Minas Gerais - CRA-MG</t>
  </si>
  <si>
    <t>Aquisição de seguro para o sistema de geração de energia solar, instalado no imóvel do CRA-MG à rua Timbiras Nº 1830, bairro Lourdes - Belo Horizonte/MG.</t>
  </si>
  <si>
    <t>Contratação de empresa especializada para a prestação de serviços de gestão e racionalização de documentos, incluindo a logística, a preparação, a digitalização, o tratamento das imagens, a catalogação, a indexação, a disponibilização de software de gestão eletrônica de documentos e a guarda dos documentos físicos do CRA-MG</t>
  </si>
  <si>
    <t xml:space="preserve">Prestação de serviço de acesso à internet banca larga, 10 Mps,  24 hs, para sistema de monitoramento de energfia fotovoltaica </t>
  </si>
  <si>
    <t>Não Continuado</t>
  </si>
  <si>
    <t>Prestação de serviço de elaboração de projeto de Arquitetura Básica Legal para construção de novo edifício, não residencial, pertencente ao CRA-MG, localizado na Rua Timbiras Lotes 006Y, 005Y, 007A e 007B, Quarteirão 006, Lourdes, no município de Belo Horizonte / MG.</t>
  </si>
  <si>
    <t>Cessão dos cartões Ótimo e prestação de serviço de carga a bordo de créditos eletrônicos de vale-transporte através do aplicativo ''WEBSIGOM''</t>
  </si>
  <si>
    <t>Contratação de empresa especializada na prestação de serviços de Segurança e Medicina do Trabalho, para atender um quadro de aproximadamente 56 colaboradores (funcionários e estagiários), lotados nas dependências do CRA-MG em Belo Horizonte e em outras cidades de Minas Gerais, onde estão situadas as Seccionais do CRA-MG no interior do Estado de Minas Gerais.</t>
  </si>
  <si>
    <t>Contratação de empresa especializada na prestação de serviços de limpeza e manutenção corretiva e preventiva da fachada do edifício sede do Conselho Regional de Administração de Minas Gerais – CRA-MG.</t>
  </si>
  <si>
    <t>Contratação de empresa especializada na prestação de serviços terceirizados de natureza contínua de vigia/porteiro 24 horas ininterruptas, de segunda-feira a domingo, inclusive feriados, para atender à sede do Conselho Regional de Administração de Minas Gerais - CRA-MG.</t>
  </si>
  <si>
    <t>Contratação de empresa especializada na prestação de serviços técnicos especializados de manutenção preventiva e corretiva para elevadores, incluindo aplicação de peças em 02 elevadores da marca Atlas Schindler instalados na nova sede do CRA-MG.</t>
  </si>
  <si>
    <t>Contratação de serviços de monitoramento eletrônico nas instalações do CRA-MG, mediante a utilização de unidades volantes de atendimento e central de monitoramento. </t>
  </si>
  <si>
    <t>Contratação de produtos e serviços por meio de Pacote de Serviços dos CORREIOS mediante adesão ao Termo de Condições Comerciais e Anexos, quando contratados serviços específicos, que permite a compra de produtos e utilização dos diversos serviços dos CORREIOS por meio dos canais de atendimento disponibilizados.</t>
  </si>
  <si>
    <t>Contratação de instituição para disponibilização de 01 (um) menor aprendiz, com jornada de 30 (trinta) horas semanais e 06 (seis) horas por dia para o Conselho Regional de Administração de Minas Gerais - CRA-MG</t>
  </si>
  <si>
    <t>Contratação de empresa para a prestação dos serviços de acesso remoto ilimitado ao software IPonto com mão-de-obra e reposição de peças gratuitas na manutenção do equipamento de registro de ponto, modelo REP II MAX-KURUMIM e mão-de-obra e reposição de peças gratuitas na manutenção do equipamento das catracas da portaria no pavimento térreo, além da implantação de software compatível com o registro de ponto através de Desk-Top e smartphone de colaboradores do Conselho Regional de Administração de Minas Gerais CRA-MG.</t>
  </si>
  <si>
    <t>Contratação de empresa especializada na prestação de serviços de ginástica laboral e quick massage para os colaboradores do CRA-MG.</t>
  </si>
  <si>
    <t>Contratação de empresa especializada para manutenção preventiva do sistema de combate a incêndio (alarmes e bomba) do prédio sede do CRA-MG.</t>
  </si>
  <si>
    <t>Contratação de empresa especializada nos serviços de administração e gerenciamento de frota para intermediação de abastecimento de combustíveis, lubrificantes, manutenção preventiva, corretiva e preditiva da frota institucional, por meio de sistema informatizado e integrado via internet para registro e acompanhamento de todas as etapas da execução dos serviços, em atendimento as necessidades do Conselho Regional de Administração de Minas Gerais - CRA-MG.</t>
  </si>
  <si>
    <t>O objeto do presente instrumento é a contratação de empresa especializada na locação de veículo executivo com quilometragem livre para uso de representação do Presidente e dos conselheiros quando a serviço do Conselho Regional de Administração de Minas Gerais - CRA-MG, que serão prestados nas condições estabelecidas no Termo de Referência, anexo I do Edital.</t>
  </si>
  <si>
    <t>Contratação de empresa para prestação de serviço de consultoria, assessoria e treinamento para implantação do mapeamento de processos, análise e melhoria de processos, definição dos respectivos indicadores de desempenho, implementação de tecnologias, elaboração de minutas, elaboração do manual de processos e treinamento e capacitação da equipe; atualização e modernização do Plano de Cargos, carreias e salários, desenvolver o processo de gestão por competências considerando as metas/resultados alcançados pelos empregados, produzindo proposta de desenvolvimento pessoal atrelado aos objetivos do CRA-MG, bem como observando as perspectivas de sustentabilidade financeira, e o desenvolvimento das pessoas; criação, treinamento e capacitação para aplicação da avaliação de desempenho; instalação e treinamento para input dos dados no Software próprio de gestão de pessoas, conforme detalhamento e condições constantes neste Edital e seus Anexos.</t>
  </si>
  <si>
    <t>Contrato de fornecimento de cartões alimentação e/ou refeição através de cartão magnético ou eletrônico para os funcionários do CRA-MG</t>
  </si>
  <si>
    <t>CONTRATAÇÃO DE EMPRESA ESPECIALIZADA PARA PRESTAÇÃO DE SERVIÇOS DE MANUTENÇÃO PREVENTIVA E ATUALIZAÇÃO DO SISTEMA DA USINA FOTOVOLTAICA DO CRA-MG.</t>
  </si>
  <si>
    <t>Apólice de seguro de vida para cerca de 10 (dez) estagiários que atuam no CRA-MG.</t>
  </si>
  <si>
    <t>Contratação de empresa especializada na confecção e fornecimento de crachás de identificação funcional, crachás de controle de acesso e acessórios de crachás, sob demanda para o CRA-MG, pelo período de 24 (vinte e quatro) meses.</t>
  </si>
  <si>
    <t>Prestação de Serviço SMP (Serviço Móvel Pessoal) pós-pago nas modalidades local (VC1) e longa distância nacional (VC2/VC3) com pacote de dados e voz, cuja franquia mínima deverá ser de 20GB (vinte gigabytes), fornecimento em igual números de linhas, aparelhos telefônicos (Smartphones) na forma de comodato e contratação de cinco assinaturas mensais para o tráfego apenas dados com franquia 10GB na tecnologia mínima 4G.</t>
  </si>
  <si>
    <t>Realização de manutenção do paisagismo das áreas comuns, sede e lote Timbiras</t>
  </si>
  <si>
    <t>Contratação de empresa ESPECIALIZADA NA PRESTAÇÃO DE SERVIÇOS SOB DEMANDA DE MANUTENÇÃO PRENVENTIVA E CORRETIVA PREDIAL DO CONSELHO REGIONAL DE ADMINISTRAÇÃO DE MINAS GERAIS – CRA-MG, firmado com a empresa REFORART PRESTACAO DE SERVICOS.</t>
  </si>
  <si>
    <t>Contratação de empresa especializada para recarga de extintores e teste de mangueiras conforme detalhamento no Termo de Referência.</t>
  </si>
  <si>
    <t>30/02/2024</t>
  </si>
  <si>
    <t>PRESTAÇÃO DE SERVIÇOS DE MANUTENÇÃO PREVENTIVA E CORRETIVA NO SISTEMA DE CLIMATIZAÇÃO VRF INVERTER MULTI VIII - LG E VENTILAÇÃO MECÂNICA (EXAUSTORES DE AR) INSTALADOS NA SEDE DO CONSELHO REGIONAL DE ADMINISTRAÇÃO DE MINAS GERAIS - CRA-MG, COM FORNECIMENTO DE PEÇAS E ACESSÓRIOS SOB DEMANDA, NAS CONDIÇÕES ESTABELECIDAS NO EDITAL E SEUS ANEXOS.</t>
  </si>
  <si>
    <t>CONTRATAÇÃO DE EMPRESA ESPECIALIZADA EM PRESTAÇÃO DE SERVIÇOS DE SOLUÇÕES PARA NOTIFICAÇÃO, FORMALIZAÇÃO ATRAVÉS DE UMA PLATAFORMA SAAS SEGURA E ADERENTE A TODOS OS CRITÉRIOS DE SUSTENTABILIDADE E DE PRESERVAÇÃO DO MEIO AMBIENTE QUE PERMITA A UTILIZAÇÃO EM MODELOS DE E-MAIL, DE SMS, DE WHATSAPP E DE OUTROS CANAIS UTILIZADOS PELO CRA-MG, PARA NOTIFICAÇÕES, AVISOS E/OU COMUNICADOS, COM GUARDA DAS EVIDÊNCIAS COMPROBATÓRIAS POR 60 MESES.</t>
  </si>
  <si>
    <t>Adesão ao serviço de cobrança bancária de registro, liquidação, manutenção de títulos vencidos, impressão e postagem para os serviços pertinentes a cobrança administrativa dos valores de anuidades, multas e emolumentos devidos pelos profissionais e organizações do CRA-MG.</t>
  </si>
  <si>
    <t>A contratação de instituição financeira para prestação de serviços bancários ao Conselho Regional de Administração de Minas Gerais necessários ao processamento e pagamento de terceiros e a outras operações bancárias, conforme especificação a seguir: - Serviços bancários a serem prestados pela CONTRATADA ao CRA-MG mediante flexibilização das tarifas bancárias (TED, DOC, Arquivos de Pagamento de Salários, Arquivos de Pagamentos de Fornecedores, demais tarifas de pagamentos e transferências)
- recebimento e processamento de créditos destinados ao pagamento de salários, proventos, vencimentos, bem como sua disponibilização aos destinatários nas respectivas contas abertas junto à Contratada; 
- recebimento e processamento de créditos destinados ao pagamento de obrigações pecuniárias do CRA-MG com terceiros, incluindo fornecedores e contratados a qualquer título, bem como a quaisquer outros pagamentos ou transferências de recursos financeiros em favor de entes ou instituições públicas, entidades ou empresas privadas, a qualquer título, bem como sua disponibilização (pagamento) aos destinatários nas respectivas contas-correntes.</t>
  </si>
  <si>
    <t>novo</t>
  </si>
  <si>
    <t xml:space="preserve"> Contrataçao de empresa especializada na prestação de servilços de contabilidade pública com responsabilidade técnica, compreendendo balacentes e balanços gerais, pareceres contábeis, organização do sistema de pessoal (trabalhista e previdenciários), almoxarifado e patrimônio.</t>
  </si>
  <si>
    <t>Inscrições em cursos e treinamentos</t>
  </si>
  <si>
    <t>prestação de serviços de cobrança administrativa de valores inscritos ou não em
dívida ativa, que tenham sido ajuizados ou não, pelo BANCO ao CONSELHO,
em atividades auxiliares à gestão do processo de negociação de dívidas dos
contribuintes do CRA-MG</t>
  </si>
  <si>
    <t>Em fase de cotação</t>
  </si>
  <si>
    <t xml:space="preserve"> Serviços</t>
  </si>
  <si>
    <t xml:space="preserve">Informardo Jurídico- para pesquisa e consulta de ações judiciais </t>
  </si>
  <si>
    <t>Congressos, Seminários e Treinamentos da áera</t>
  </si>
  <si>
    <t>Contratação de empresa para treinamento de pessoal (cursos diversos)</t>
  </si>
  <si>
    <t>Contratação de empresa especializada em locação de bens móveis, máquinas e equipamentos</t>
  </si>
  <si>
    <t>VICE- PRESIDÊNCIA</t>
  </si>
  <si>
    <t>Locação de estandes para feiras e eventos (no interior)</t>
  </si>
  <si>
    <t>Contratação de empresa para prestação de serviço de treinamento profissional online em Excel Avançado</t>
  </si>
  <si>
    <t>Contratação de empresa para prestação de serviço de treinamento profissional online em Power BI</t>
  </si>
  <si>
    <t>Contratação de empresa para prestação de serviço de treinamento profissional online em Planejamento Estratégico</t>
  </si>
  <si>
    <t>Contratação de empresa para prestação de serviço de treinamento profissional online em Gestão Ágil</t>
  </si>
  <si>
    <t>Contratação de serviços de transporte de cargas em geral (fretes e carretos)</t>
  </si>
  <si>
    <t>Locação de bens imóveis (espaço) para realização de eventos (no interior)</t>
  </si>
  <si>
    <t>Locação de bens móveis (mobiliário) para uso em estandes</t>
  </si>
  <si>
    <t>DESENVOLVIMENTO INSTITUCIONAL</t>
  </si>
  <si>
    <t>Contratação de empresas para cursos de capacitação e treinamentos diversos voltados para a área de comunicação</t>
  </si>
  <si>
    <t>Contratação de empresa para disponibilização de ferranebte de tradução e Libras para o site do CRA-MG</t>
  </si>
  <si>
    <t>Contratação de empresa para disparo de e-mail, mensagem de voz, whatsapp em massa e disponibilização de ferramenta para revista virtual</t>
  </si>
  <si>
    <t>Contratação de serviços para Campanhas Publicitárias</t>
  </si>
  <si>
    <t>Contratação de empresa para disponibilização de serviços de TV Corporativa</t>
  </si>
  <si>
    <t>Contratação de empresa especializada em prestação de serviços de revisão de texto</t>
  </si>
  <si>
    <t>Contratação de empresa para disponibilização de serviços de Web Rádio</t>
  </si>
  <si>
    <t>Contratação de palestrantes para eventos</t>
  </si>
  <si>
    <t>RELAÇÕES INSTITUCIONAIS</t>
  </si>
  <si>
    <t>Curso Power BI para Aumentar a precisão no tratamento das informações e tomada de decisões, bem como automatizar processos e aperfeiçoar a visualização e confecção de relatórios.</t>
  </si>
  <si>
    <t>R$ 12.000,00</t>
  </si>
  <si>
    <t>Curso para aprimorar os conhecimentos básicos e proporcionar melhora no uso de desenvolvimento de planilhas e análise de dados, bem como qualificar a mão de obra e proporcionar conhecimentos atualizados.</t>
  </si>
  <si>
    <t>FISCALIZAÇÃO E REGISTROS</t>
  </si>
  <si>
    <t>Contratação de empresa para prestação de serviços de busca diária e disponibilização de editais de Licitações abertos e publicados (esferas Federal, Estadual e Municipal) cujo objeto contemple a prestação de serviços, na Jurisdição de Minas Gerais, de atividades que estejam inseridas nos campos da Administração, conforme art. 2º da Lei 4.769/65.</t>
  </si>
  <si>
    <t>SERVIÇO DE E-MAIL E COLABORAÇÃO GOOGLE - IPNET</t>
  </si>
  <si>
    <t>SERVIÇO TROCA DE ARQUIVO ELETRONICO DE CARTÃO DE CREDITO ITAU (ACCESSTAGE)</t>
  </si>
  <si>
    <t>LOCAÇÃO FIREWALL COM MONITORAMENTO, ANTIVIRUS INTEGRADO</t>
  </si>
  <si>
    <t>SERVIÇO DE HOSPEDAGEM SITE CLOUD E BACKUP</t>
  </si>
  <si>
    <t>LICENÇA DE VIDEOCONFERENCIA ZOOM</t>
  </si>
  <si>
    <t>LICENÇA SISTEMA DE GESTÃO (SPIDERWARE INFORMATICA)</t>
  </si>
  <si>
    <t>PRESTAÇÃO DE SERVIÇOS TÉCNICOS NO DATACENTER - LICITADO DIA 16/10</t>
  </si>
  <si>
    <t>RENOVAÇÃO DE LICENÇA DO VMWARE</t>
  </si>
  <si>
    <t>SERVIÇO TELEFONIA SIP  COM PBX IP + APARELHO TELEFONIA IP + HEADPHONE + LINK DEDICADO 200MBPS + 2º LINK DE INTERNET DE 100 MBPS DEDICADO PARA REDE WIFI</t>
  </si>
  <si>
    <t>LOCAÇÃO DE IMPRESSORAS E MANUTENÇÃO - OUTSOURCING - COPYCENTRO</t>
  </si>
  <si>
    <t>LICENÇA CHATBOT PARA ATENDIMENTO ONLINE E ROBOTIZADO</t>
  </si>
  <si>
    <t>NOVAS CONTRATAÇÕES</t>
  </si>
  <si>
    <t>SERVIÇO DE LOCAÇÃO DE CAMERAS E BACKUP EM NUVEM DE ACORDO COM A LEI Nº 9294/2004</t>
  </si>
  <si>
    <t>Não continuado</t>
  </si>
  <si>
    <t>TREINAMENTO DIVERSOS - POWER BI</t>
  </si>
  <si>
    <t>Treinamento externo, treinamento de equipe</t>
  </si>
  <si>
    <t>Locação de espaço para eventos e estandes</t>
  </si>
  <si>
    <t xml:space="preserve">Média </t>
  </si>
  <si>
    <t>Data indicada para a solicitação do Termo Aditivo</t>
  </si>
  <si>
    <r>
      <rPr>
        <b/>
        <sz val="11"/>
        <rFont val="Calibri"/>
        <family val="1"/>
      </rPr>
      <t>R$ 35.000,00</t>
    </r>
  </si>
  <si>
    <r>
      <rPr>
        <b/>
        <sz val="11"/>
        <rFont val="Calibri"/>
        <family val="1"/>
      </rPr>
      <t>Não</t>
    </r>
  </si>
  <si>
    <t>Serviço de Engenharia</t>
  </si>
  <si>
    <t>Serviço de iluminação da fachada do predio sede CRA-MG</t>
  </si>
  <si>
    <t>Sonorização interna no predio CRA-MG</t>
  </si>
  <si>
    <t>Serviço de reforma e ampliação do estudio no 7° andar da sede do Conselho</t>
  </si>
  <si>
    <t xml:space="preserve">Elaboração dos projetos do predio da rua dos Timbiras </t>
  </si>
  <si>
    <t xml:space="preserve">Contratação de empresa para manutenção da rede hidraulica do predio </t>
  </si>
  <si>
    <t xml:space="preserve">Conserto do gerador </t>
  </si>
  <si>
    <t>Conserto vazamento na area descorberta da copa (3º andar)</t>
  </si>
  <si>
    <t xml:space="preserve">Construção do prédio na rua Timbiras </t>
  </si>
  <si>
    <t>sob demanda, sem data definida</t>
  </si>
  <si>
    <t>Obras</t>
  </si>
  <si>
    <t>Contratação de empresa para alteração de layout na área de atendimento para melhor locomoção entre as pessoas, ambiente !clean", melhorar a disposição do espaço interno, proporcionar maior seguramça e amplitude e proporcionar harmonização entre a equipe.</t>
  </si>
  <si>
    <t>Material de escritório</t>
  </si>
  <si>
    <t>Data indicada para realização da licitação/dispensa/inexigibilidade</t>
  </si>
  <si>
    <t xml:space="preserve"> PRESTAÇÃO DE SERVIÇOS, NA MODALIDADE  DE CESSÃO DO USO DE CARTÕES BHBUS DE VALES-TRANSPORTES, A LICENÇA DE ACESSO AO WEBSITE TRANSFÁCIL E A PRESTÇÃO DE SERVIÇOS RELATIVO AO ATENDIMENTO DOS PEDIDOS DE VALES-TRANPORTES ELETRÔNICOS ATRAVÉS DO MECANISMO DE CARGA E RECARGAS A BORDO DOS FUNCIONÁRIOS DO CONSELHO REGIONAL DE ADMINISTRAÇÃO DE MINAS GERAIS - CRA-MG</t>
  </si>
  <si>
    <r>
      <t xml:space="preserve">Data indicada para a </t>
    </r>
    <r>
      <rPr>
        <u/>
        <sz val="11"/>
        <rFont val="Calibri"/>
        <family val="2"/>
        <scheme val="minor"/>
      </rPr>
      <t>solicitação</t>
    </r>
    <r>
      <rPr>
        <sz val="11"/>
        <rFont val="Calibri"/>
        <family val="2"/>
        <scheme val="minor"/>
      </rPr>
      <t xml:space="preserve"> do Termo Aditivo ou Data indicada para a realização da Licitação</t>
    </r>
  </si>
  <si>
    <r>
      <t xml:space="preserve">Contratação de empresa para prestação de serviço de  curso de Auditoria Pública - </t>
    </r>
    <r>
      <rPr>
        <i/>
        <sz val="11"/>
        <rFont val="Calibri"/>
        <family val="2"/>
        <scheme val="minor"/>
      </rPr>
      <t>EAD -PILOTO -</t>
    </r>
    <r>
      <rPr>
        <sz val="11"/>
        <rFont val="Calibri"/>
        <family val="2"/>
        <scheme val="minor"/>
      </rPr>
      <t xml:space="preserve">treinamento/capacitação e orientação dos profissionais de Aministração  </t>
    </r>
  </si>
  <si>
    <t>Baixa</t>
  </si>
  <si>
    <t>Contratação de empresa especializada na prestação de serviços de buffet e mão de obra como garçons, cozinheiras, copeiras, serventes e material de apoio  para realização dos eventos do Conselho Regional de Administração de Minas Gerais – CRA-MG, conforme especificações constantes no edital e seus anexos.</t>
  </si>
  <si>
    <t>Fornecimetno de Alimentação Preparada para Realização de evendo presencial Responsabilidade Técnica</t>
  </si>
  <si>
    <t>Contratação de empresa especializados em apoio administrativo, consultoria e assessoria para realização de Conurso público.</t>
  </si>
  <si>
    <t>Aquisição de materiais diversos (utensílios domésticos, copos descartáveis, guardanapo, mexedor, refil embalador guarda chuva), para atender à demanda da Sede do CRA-MG.</t>
  </si>
  <si>
    <t>VICE-PRESIDÊNCIA/FORMAÇÃO PROFISSIONAL</t>
  </si>
  <si>
    <t>Aquisição de material de gráfico (envelopes, banner, cartões para colação de grau e novos registrados,Diploma )</t>
  </si>
  <si>
    <t>Brindes ( Medalhas, Troféus, Placas, copos, canetas etc.)</t>
  </si>
  <si>
    <t>FORMAÇÃO PROFISSIONAL / DESENVOLVIMENTO INSTIT. / EVENTOS / VICE-PRESIDÊNCIA</t>
  </si>
  <si>
    <t>FINANCEIRO / ADMINISTRATIVO</t>
  </si>
  <si>
    <t>AQUISIÇÃO DE PERIFERICOS PARA UPGRADE DE EQUIPAMENTOS /  AQUISIÇÃO DE EQUIPAMENTOS E SOFTWARE DE GERENCIAMENTO DA REDE WI-FI / AQUISIÇÃO DE NOBREAKS PARA OS RACKS COM SWITCHES, SALA DA T.I E PARA O DATACENTER</t>
  </si>
  <si>
    <t>TIPO</t>
  </si>
  <si>
    <t>Treinamento</t>
  </si>
  <si>
    <t>Bancário</t>
  </si>
  <si>
    <t>Licenças / Certificados</t>
  </si>
  <si>
    <t>Seguros</t>
  </si>
  <si>
    <t>Locação Bens Móveis</t>
  </si>
  <si>
    <t>Locação Bens Imóveis</t>
  </si>
  <si>
    <t>Transporte de pessoas</t>
  </si>
  <si>
    <t>Transporte de Carga</t>
  </si>
  <si>
    <t>Eventos</t>
  </si>
  <si>
    <t>Concurso</t>
  </si>
  <si>
    <t>Terceirização Mão de Obra</t>
  </si>
  <si>
    <t>Arquivo</t>
  </si>
  <si>
    <t>Projeto Arquitetura</t>
  </si>
  <si>
    <t>Pessoal</t>
  </si>
  <si>
    <t>Manutenção Predial</t>
  </si>
  <si>
    <t>Correspondências</t>
  </si>
  <si>
    <t>Veículos</t>
  </si>
  <si>
    <t>Assessoria Jurídica</t>
  </si>
  <si>
    <t>Assesssoria Comunicação</t>
  </si>
  <si>
    <t>Informática</t>
  </si>
  <si>
    <t>Segurança  / Monitoramento</t>
  </si>
  <si>
    <t>Novo</t>
  </si>
  <si>
    <t>Sob Demanda</t>
  </si>
  <si>
    <r>
      <t xml:space="preserve">Serviços de agenciamento de viagens, compreendendo os serviços de marcação, remarcação, cancelamento, aquisição, reversão de passagens não utilizadas, cotação de preços e emissão de bilhetes de </t>
    </r>
    <r>
      <rPr>
        <b/>
        <sz val="11"/>
        <rFont val="Calibri"/>
        <family val="2"/>
        <scheme val="minor"/>
      </rPr>
      <t>passagens aéreas</t>
    </r>
    <r>
      <rPr>
        <sz val="11"/>
        <rFont val="Calibri"/>
        <family val="2"/>
        <scheme val="minor"/>
      </rPr>
      <t xml:space="preserve"> para voos nacionais e internacionais.</t>
    </r>
  </si>
  <si>
    <r>
      <t>Prestação de serviços, sob demanda, de transporte de passageiros por</t>
    </r>
    <r>
      <rPr>
        <b/>
        <sz val="11"/>
        <rFont val="Calibri"/>
        <family val="2"/>
        <scheme val="minor"/>
      </rPr>
      <t xml:space="preserve"> meio de táxi</t>
    </r>
    <r>
      <rPr>
        <sz val="11"/>
        <rFont val="Calibri"/>
        <family val="2"/>
        <scheme val="minor"/>
      </rPr>
      <t xml:space="preserve"> convencional, com ar condicionado, taxímetro, sistema de comunicação móvel, capacidade para transportar 4 (quatro) passageiros e em perfeitas condições de uso para Belo Horizonte e região metropolitana, conforme especificações contidas neste contrato e termo de referência</t>
    </r>
  </si>
  <si>
    <t>FINANCEIRO VICE-PRESIDÊNCIA/FORMAÇÃO PROFISSIONAL / DESENVOLVIMENTO INSTIT. / EVENTOS / VICE- PRESIDÊNCIA</t>
  </si>
  <si>
    <t>Assessoria Fiscalização</t>
  </si>
  <si>
    <t>Empresa especializa em Eventos - Brigadistas / Contratação de banda e apresentações artísticas /  Mobiliário, decoração e toalhas de mesa / Filmagens e fotografias / Audio,video, iluminação e boxtruss / Merchandising e plataforma para transmissão / Segurança, recepcionista e Mestre de cerimônia / Contratação de empresa especilizada na realização de eventos esportivos para organização da Corrida da Administração / Contratação de empresa para disponilização de serviços de decoração de eventos / Contratação de empresa para disponilização de serviços de música para eventos / Contratação de empresa para disponilização de mobiliário para eventos / Contratação de empresa para aluguel de árvore de natal / Serviço de coffee-break para eventos (no interior) / Pontos de Internet e Red</t>
  </si>
  <si>
    <t>SERVIÇO DE HOSPEDAGEM E BACKUP DE SERVIDORES DO SPW EM NUVEM /  SERVIÇO DE PENTEST / SERVIÇO DE MIGRAÇÃO DO SPW PARA NOVO SERVIDOR WINDOWS</t>
  </si>
  <si>
    <t>LICENÇA DE SOFTWARE DE MONITORAMENTO DO AMBIENTE DE T.I. / AQUISIÇÃO DE MONITORAMENTO DE TEMPERATURA - SALA TÉCNICA /  AQUISIÇÃO DE LICENÇAS DO MICROSOFT OFFICE, WINDOWS SERVER E  SQL / LICENÇA DE SOFTWARE DE ABERTURA DE CHAMADOS / Contratação de empresa para disponibilização de licença de softwares de edição Adobe e Banco de Imagens</t>
  </si>
  <si>
    <t>T.I / DESENVOLVIMENTO INSTITUCIONAL</t>
  </si>
  <si>
    <t>T.I / ADMINISTRATIVO</t>
  </si>
  <si>
    <t>CERTIFICADOS DIGITAIS A1 E-CNPJ CRA-MG /  Constitui objeto do presente contrato a prestação de serviços de fornecimento de Certificados Digitais  A1 E-CPF e A1 E-CNPJ (ARQUIVO DIGITAL P/COMPUTADOR) - consistente em certificado digital ICP BRASIL com  validade 12 meses. / CERTIFICADO DIGITAL SERVIDOR SISTEMA WEB E SITE INSTITUCIONAL</t>
  </si>
  <si>
    <t>Seguro da Frota de veículos do CRA-MG. / Seguro da VAN MERCEDES BENZ SPRINTER 415 / CONTRATAÇÃO DE NOVA APÓLICE PARA SEGUROS PATRIMONIAL - BENS IMÓVEIS</t>
  </si>
  <si>
    <t>Telefonia</t>
  </si>
  <si>
    <t>Transporte Pessoas</t>
  </si>
  <si>
    <t xml:space="preserve">Plano de Contratações  Anual do Conselho Regional de Administração </t>
  </si>
  <si>
    <t>SERVIÇOS</t>
  </si>
  <si>
    <t>SERVIÇOS E OBRAS DE ENGENHARIA</t>
  </si>
  <si>
    <t>MATERIAS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</si>
</sst>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R$&quot;\ #,##0.00;[Red]\-&quot;R$&quot;\ #,##0.00"/>
    <numFmt numFmtId="44" formatCode="_-&quot;R$&quot;\ * #,##0.00_-;\-&quot;R$&quot;\ * #,##0.00_-;_-&quot;R$&quot;\ * &quot;-&quot;??_-;_-@_-"/>
    <numFmt numFmtId="164" formatCode="dd/mm/yy;@"/>
    <numFmt numFmtId="165" formatCode="dd/mm/yy"/>
    <numFmt numFmtId="166" formatCode="[$R$ -416]#,##0.00"/>
    <numFmt numFmtId="167" formatCode="dd/mm/yyyy;@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  <font>
      <b/>
      <u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</font>
    <font>
      <b/>
      <sz val="11"/>
      <name val="Calibri"/>
      <family val="1"/>
    </font>
    <font>
      <sz val="11"/>
      <name val="Calibri"/>
      <family val="2"/>
    </font>
    <font>
      <b/>
      <sz val="15"/>
      <name val="Calibri"/>
      <family val="2"/>
      <scheme val="minor"/>
    </font>
    <font>
      <u/>
      <sz val="11"/>
      <name val="Calibri"/>
      <family val="2"/>
      <scheme val="minor"/>
    </font>
    <font>
      <i/>
      <sz val="11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99CC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90">
    <xf numFmtId="0" fontId="0" fillId="0" borderId="0" xfId="0"/>
    <xf numFmtId="0" fontId="0" fillId="0" borderId="0" xfId="0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44" fontId="3" fillId="4" borderId="1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44" fontId="0" fillId="0" borderId="1" xfId="1" applyFont="1" applyBorder="1" applyAlignment="1">
      <alignment horizontal="center" vertical="center" wrapText="1"/>
    </xf>
    <xf numFmtId="44" fontId="0" fillId="0" borderId="1" xfId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4" fontId="0" fillId="0" borderId="0" xfId="1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164" fontId="5" fillId="8" borderId="1" xfId="0" applyNumberFormat="1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4" fontId="12" fillId="0" borderId="1" xfId="0" applyNumberFormat="1" applyFont="1" applyBorder="1" applyAlignment="1">
      <alignment horizontal="left" vertical="center" wrapText="1" indent="3"/>
    </xf>
    <xf numFmtId="165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wrapText="1"/>
    </xf>
    <xf numFmtId="14" fontId="6" fillId="0" borderId="1" xfId="0" applyNumberFormat="1" applyFont="1" applyBorder="1" applyAlignment="1">
      <alignment horizontal="center" wrapText="1"/>
    </xf>
    <xf numFmtId="0" fontId="0" fillId="0" borderId="1" xfId="0" applyBorder="1"/>
    <xf numFmtId="166" fontId="6" fillId="0" borderId="1" xfId="0" applyNumberFormat="1" applyFont="1" applyBorder="1" applyAlignment="1">
      <alignment wrapText="1"/>
    </xf>
    <xf numFmtId="14" fontId="5" fillId="8" borderId="1" xfId="0" applyNumberFormat="1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14" fontId="5" fillId="8" borderId="1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center" wrapText="1" indent="3"/>
    </xf>
    <xf numFmtId="0" fontId="5" fillId="0" borderId="0" xfId="0" applyFont="1" applyAlignment="1">
      <alignment horizontal="center" vertical="center"/>
    </xf>
    <xf numFmtId="0" fontId="5" fillId="8" borderId="0" xfId="0" applyFont="1" applyFill="1" applyAlignment="1">
      <alignment horizontal="center" vertical="center"/>
    </xf>
    <xf numFmtId="0" fontId="5" fillId="4" borderId="5" xfId="0" applyFont="1" applyFill="1" applyBorder="1" applyAlignment="1">
      <alignment horizontal="center" vertical="center" wrapText="1"/>
    </xf>
    <xf numFmtId="167" fontId="5" fillId="8" borderId="1" xfId="0" applyNumberFormat="1" applyFont="1" applyFill="1" applyBorder="1" applyAlignment="1">
      <alignment horizontal="center" vertical="center" shrinkToFit="1"/>
    </xf>
    <xf numFmtId="164" fontId="5" fillId="0" borderId="1" xfId="0" applyNumberFormat="1" applyFont="1" applyBorder="1" applyAlignment="1">
      <alignment horizontal="center" vertical="center" wrapText="1"/>
    </xf>
    <xf numFmtId="164" fontId="5" fillId="8" borderId="1" xfId="0" applyNumberFormat="1" applyFont="1" applyFill="1" applyBorder="1" applyAlignment="1">
      <alignment horizontal="center" vertical="center" wrapText="1"/>
    </xf>
    <xf numFmtId="14" fontId="5" fillId="5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/>
    </xf>
    <xf numFmtId="14" fontId="5" fillId="3" borderId="1" xfId="0" applyNumberFormat="1" applyFont="1" applyFill="1" applyBorder="1" applyAlignment="1">
      <alignment horizontal="center" vertical="center"/>
    </xf>
    <xf numFmtId="14" fontId="5" fillId="3" borderId="1" xfId="0" applyNumberFormat="1" applyFont="1" applyFill="1" applyBorder="1" applyAlignment="1">
      <alignment horizontal="center" vertical="center" wrapText="1"/>
    </xf>
    <xf numFmtId="0" fontId="10" fillId="8" borderId="1" xfId="0" applyFont="1" applyFill="1" applyBorder="1" applyAlignment="1">
      <alignment horizontal="center" vertical="center" wrapText="1"/>
    </xf>
    <xf numFmtId="0" fontId="0" fillId="8" borderId="1" xfId="0" applyFill="1" applyBorder="1"/>
    <xf numFmtId="14" fontId="12" fillId="8" borderId="1" xfId="0" applyNumberFormat="1" applyFont="1" applyFill="1" applyBorder="1" applyAlignment="1">
      <alignment horizontal="center" vertical="center" wrapText="1"/>
    </xf>
    <xf numFmtId="14" fontId="5" fillId="8" borderId="1" xfId="0" applyNumberFormat="1" applyFont="1" applyFill="1" applyBorder="1"/>
    <xf numFmtId="0" fontId="0" fillId="8" borderId="1" xfId="0" applyFill="1" applyBorder="1" applyAlignment="1">
      <alignment horizontal="center" vertical="center" wrapText="1"/>
    </xf>
    <xf numFmtId="44" fontId="5" fillId="0" borderId="0" xfId="0" applyNumberFormat="1" applyFont="1" applyAlignment="1">
      <alignment horizontal="center" vertical="center"/>
    </xf>
    <xf numFmtId="44" fontId="6" fillId="0" borderId="1" xfId="1" applyFont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164" fontId="5" fillId="4" borderId="1" xfId="0" applyNumberFormat="1" applyFont="1" applyFill="1" applyBorder="1" applyAlignment="1">
      <alignment horizontal="center" vertical="center" wrapText="1"/>
    </xf>
    <xf numFmtId="14" fontId="5" fillId="4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164" fontId="5" fillId="4" borderId="1" xfId="0" applyNumberFormat="1" applyFont="1" applyFill="1" applyBorder="1" applyAlignment="1">
      <alignment horizontal="center" vertical="center"/>
    </xf>
    <xf numFmtId="14" fontId="5" fillId="4" borderId="1" xfId="0" applyNumberFormat="1" applyFont="1" applyFill="1" applyBorder="1" applyAlignment="1">
      <alignment horizontal="center" vertical="center"/>
    </xf>
    <xf numFmtId="166" fontId="5" fillId="4" borderId="1" xfId="0" applyNumberFormat="1" applyFont="1" applyFill="1" applyBorder="1" applyAlignment="1">
      <alignment horizontal="center" vertical="center"/>
    </xf>
    <xf numFmtId="165" fontId="5" fillId="4" borderId="1" xfId="0" applyNumberFormat="1" applyFont="1" applyFill="1" applyBorder="1" applyAlignment="1">
      <alignment horizontal="center" vertical="center"/>
    </xf>
    <xf numFmtId="0" fontId="5" fillId="10" borderId="1" xfId="0" applyFont="1" applyFill="1" applyBorder="1" applyAlignment="1">
      <alignment horizontal="center" vertical="center" wrapText="1"/>
    </xf>
    <xf numFmtId="14" fontId="5" fillId="10" borderId="1" xfId="0" applyNumberFormat="1" applyFont="1" applyFill="1" applyBorder="1" applyAlignment="1">
      <alignment horizontal="center" vertical="center" wrapText="1"/>
    </xf>
    <xf numFmtId="0" fontId="5" fillId="10" borderId="1" xfId="0" applyFont="1" applyFill="1" applyBorder="1" applyAlignment="1">
      <alignment horizontal="center" vertical="center"/>
    </xf>
    <xf numFmtId="14" fontId="5" fillId="10" borderId="1" xfId="0" applyNumberFormat="1" applyFont="1" applyFill="1" applyBorder="1" applyAlignment="1">
      <alignment horizontal="center" vertical="center"/>
    </xf>
    <xf numFmtId="0" fontId="5" fillId="11" borderId="1" xfId="0" applyFont="1" applyFill="1" applyBorder="1" applyAlignment="1">
      <alignment horizontal="center" vertical="center" wrapText="1"/>
    </xf>
    <xf numFmtId="164" fontId="5" fillId="11" borderId="1" xfId="0" applyNumberFormat="1" applyFont="1" applyFill="1" applyBorder="1" applyAlignment="1">
      <alignment horizontal="center" vertical="center" wrapText="1"/>
    </xf>
    <xf numFmtId="14" fontId="5" fillId="11" borderId="1" xfId="0" applyNumberFormat="1" applyFont="1" applyFill="1" applyBorder="1" applyAlignment="1">
      <alignment horizontal="center" vertical="center" wrapText="1"/>
    </xf>
    <xf numFmtId="0" fontId="5" fillId="12" borderId="1" xfId="0" applyFont="1" applyFill="1" applyBorder="1" applyAlignment="1">
      <alignment horizontal="center" vertical="center" wrapText="1"/>
    </xf>
    <xf numFmtId="0" fontId="5" fillId="12" borderId="1" xfId="0" applyFont="1" applyFill="1" applyBorder="1" applyAlignment="1">
      <alignment horizontal="center" vertical="center"/>
    </xf>
    <xf numFmtId="164" fontId="5" fillId="12" borderId="1" xfId="0" applyNumberFormat="1" applyFont="1" applyFill="1" applyBorder="1" applyAlignment="1">
      <alignment horizontal="center" vertical="center"/>
    </xf>
    <xf numFmtId="14" fontId="5" fillId="12" borderId="1" xfId="0" applyNumberFormat="1" applyFont="1" applyFill="1" applyBorder="1" applyAlignment="1">
      <alignment horizontal="center" vertical="center"/>
    </xf>
    <xf numFmtId="14" fontId="5" fillId="12" borderId="1" xfId="0" applyNumberFormat="1" applyFont="1" applyFill="1" applyBorder="1" applyAlignment="1">
      <alignment horizontal="center" vertical="center" wrapText="1"/>
    </xf>
    <xf numFmtId="0" fontId="5" fillId="13" borderId="1" xfId="0" applyFont="1" applyFill="1" applyBorder="1" applyAlignment="1">
      <alignment horizontal="center" vertical="center" wrapText="1"/>
    </xf>
    <xf numFmtId="0" fontId="5" fillId="13" borderId="1" xfId="0" applyFont="1" applyFill="1" applyBorder="1" applyAlignment="1">
      <alignment horizontal="center" vertical="center"/>
    </xf>
    <xf numFmtId="164" fontId="5" fillId="13" borderId="1" xfId="0" applyNumberFormat="1" applyFont="1" applyFill="1" applyBorder="1" applyAlignment="1">
      <alignment horizontal="center" vertical="center"/>
    </xf>
    <xf numFmtId="14" fontId="5" fillId="13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/>
    </xf>
    <xf numFmtId="164" fontId="5" fillId="5" borderId="1" xfId="0" applyNumberFormat="1" applyFont="1" applyFill="1" applyBorder="1" applyAlignment="1">
      <alignment horizontal="center" vertical="center"/>
    </xf>
    <xf numFmtId="14" fontId="5" fillId="5" borderId="1" xfId="0" applyNumberFormat="1" applyFont="1" applyFill="1" applyBorder="1" applyAlignment="1">
      <alignment horizontal="center" vertical="center"/>
    </xf>
    <xf numFmtId="0" fontId="5" fillId="14" borderId="1" xfId="0" applyFont="1" applyFill="1" applyBorder="1" applyAlignment="1">
      <alignment horizontal="center" vertical="center" wrapText="1"/>
    </xf>
    <xf numFmtId="164" fontId="5" fillId="14" borderId="1" xfId="0" applyNumberFormat="1" applyFont="1" applyFill="1" applyBorder="1" applyAlignment="1">
      <alignment horizontal="center" vertical="center" wrapText="1"/>
    </xf>
    <xf numFmtId="14" fontId="5" fillId="14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14" fontId="5" fillId="2" borderId="1" xfId="0" applyNumberFormat="1" applyFont="1" applyFill="1" applyBorder="1" applyAlignment="1">
      <alignment horizontal="center" vertical="center" wrapText="1"/>
    </xf>
    <xf numFmtId="0" fontId="5" fillId="15" borderId="1" xfId="0" applyFont="1" applyFill="1" applyBorder="1" applyAlignment="1">
      <alignment horizontal="center" vertical="center" wrapText="1"/>
    </xf>
    <xf numFmtId="0" fontId="5" fillId="15" borderId="1" xfId="0" applyFont="1" applyFill="1" applyBorder="1" applyAlignment="1">
      <alignment horizontal="center" vertical="center"/>
    </xf>
    <xf numFmtId="14" fontId="5" fillId="15" borderId="1" xfId="0" applyNumberFormat="1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/>
    </xf>
    <xf numFmtId="164" fontId="5" fillId="16" borderId="1" xfId="0" applyNumberFormat="1" applyFont="1" applyFill="1" applyBorder="1" applyAlignment="1">
      <alignment horizontal="center" vertical="center" wrapText="1"/>
    </xf>
    <xf numFmtId="0" fontId="5" fillId="16" borderId="1" xfId="0" applyFont="1" applyFill="1" applyBorder="1" applyAlignment="1">
      <alignment horizontal="center" vertical="center" wrapText="1"/>
    </xf>
    <xf numFmtId="14" fontId="5" fillId="16" borderId="1" xfId="0" applyNumberFormat="1" applyFont="1" applyFill="1" applyBorder="1" applyAlignment="1">
      <alignment horizontal="center" vertical="center" wrapText="1"/>
    </xf>
    <xf numFmtId="0" fontId="5" fillId="16" borderId="1" xfId="0" applyFont="1" applyFill="1" applyBorder="1" applyAlignment="1">
      <alignment horizontal="center" vertical="center"/>
    </xf>
    <xf numFmtId="14" fontId="5" fillId="16" borderId="1" xfId="0" applyNumberFormat="1" applyFont="1" applyFill="1" applyBorder="1" applyAlignment="1">
      <alignment horizontal="center" vertical="center"/>
    </xf>
    <xf numFmtId="44" fontId="5" fillId="4" borderId="1" xfId="1" applyFont="1" applyFill="1" applyBorder="1" applyAlignment="1">
      <alignment horizontal="center" vertical="center"/>
    </xf>
    <xf numFmtId="44" fontId="5" fillId="0" borderId="1" xfId="1" applyFont="1" applyBorder="1" applyAlignment="1">
      <alignment horizontal="center" vertical="center" wrapText="1"/>
    </xf>
    <xf numFmtId="44" fontId="5" fillId="11" borderId="1" xfId="1" applyFont="1" applyFill="1" applyBorder="1" applyAlignment="1">
      <alignment horizontal="center" vertical="center" wrapText="1"/>
    </xf>
    <xf numFmtId="44" fontId="5" fillId="16" borderId="1" xfId="1" applyFont="1" applyFill="1" applyBorder="1" applyAlignment="1">
      <alignment horizontal="center" vertical="center" wrapText="1"/>
    </xf>
    <xf numFmtId="44" fontId="5" fillId="14" borderId="1" xfId="1" applyFont="1" applyFill="1" applyBorder="1" applyAlignment="1">
      <alignment horizontal="center" vertical="center" wrapText="1"/>
    </xf>
    <xf numFmtId="44" fontId="5" fillId="4" borderId="1" xfId="1" applyFont="1" applyFill="1" applyBorder="1" applyAlignment="1">
      <alignment horizontal="center" vertical="center" wrapText="1"/>
    </xf>
    <xf numFmtId="44" fontId="5" fillId="0" borderId="1" xfId="1" applyFont="1" applyBorder="1" applyAlignment="1">
      <alignment horizontal="center" vertical="center"/>
    </xf>
    <xf numFmtId="44" fontId="5" fillId="12" borderId="1" xfId="1" applyFont="1" applyFill="1" applyBorder="1" applyAlignment="1">
      <alignment horizontal="center" vertical="center"/>
    </xf>
    <xf numFmtId="44" fontId="5" fillId="5" borderId="1" xfId="1" applyFont="1" applyFill="1" applyBorder="1" applyAlignment="1">
      <alignment horizontal="center" vertical="center"/>
    </xf>
    <xf numFmtId="44" fontId="5" fillId="13" borderId="1" xfId="1" applyFont="1" applyFill="1" applyBorder="1" applyAlignment="1">
      <alignment horizontal="center" vertical="center"/>
    </xf>
    <xf numFmtId="44" fontId="5" fillId="2" borderId="1" xfId="1" applyFont="1" applyFill="1" applyBorder="1" applyAlignment="1">
      <alignment horizontal="center" vertical="center"/>
    </xf>
    <xf numFmtId="44" fontId="5" fillId="8" borderId="1" xfId="1" applyFont="1" applyFill="1" applyBorder="1" applyAlignment="1">
      <alignment horizontal="center" vertical="center" wrapText="1"/>
    </xf>
    <xf numFmtId="44" fontId="5" fillId="16" borderId="1" xfId="1" applyFont="1" applyFill="1" applyBorder="1" applyAlignment="1">
      <alignment horizontal="center" vertical="center"/>
    </xf>
    <xf numFmtId="44" fontId="5" fillId="10" borderId="1" xfId="1" applyFont="1" applyFill="1" applyBorder="1" applyAlignment="1">
      <alignment horizontal="center" vertical="center"/>
    </xf>
    <xf numFmtId="44" fontId="16" fillId="2" borderId="1" xfId="1" applyFont="1" applyFill="1" applyBorder="1" applyAlignment="1">
      <alignment horizontal="center" vertical="center"/>
    </xf>
    <xf numFmtId="14" fontId="2" fillId="14" borderId="1" xfId="0" applyNumberFormat="1" applyFont="1" applyFill="1" applyBorder="1" applyAlignment="1">
      <alignment horizontal="center" vertical="center" wrapText="1"/>
    </xf>
    <xf numFmtId="8" fontId="5" fillId="16" borderId="1" xfId="1" applyNumberFormat="1" applyFont="1" applyFill="1" applyBorder="1" applyAlignment="1">
      <alignment horizontal="center" vertical="center"/>
    </xf>
    <xf numFmtId="8" fontId="5" fillId="4" borderId="1" xfId="1" applyNumberFormat="1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17" borderId="1" xfId="0" applyFont="1" applyFill="1" applyBorder="1" applyAlignment="1">
      <alignment horizontal="center" vertical="center" wrapText="1"/>
    </xf>
    <xf numFmtId="164" fontId="5" fillId="17" borderId="1" xfId="0" applyNumberFormat="1" applyFont="1" applyFill="1" applyBorder="1" applyAlignment="1">
      <alignment horizontal="center" vertical="center" wrapText="1"/>
    </xf>
    <xf numFmtId="14" fontId="5" fillId="17" borderId="1" xfId="0" applyNumberFormat="1" applyFont="1" applyFill="1" applyBorder="1" applyAlignment="1">
      <alignment horizontal="center" vertical="center" wrapText="1"/>
    </xf>
    <xf numFmtId="44" fontId="5" fillId="17" borderId="1" xfId="1" applyFont="1" applyFill="1" applyBorder="1" applyAlignment="1">
      <alignment horizontal="center" vertical="center" wrapText="1"/>
    </xf>
    <xf numFmtId="165" fontId="5" fillId="17" borderId="1" xfId="0" applyNumberFormat="1" applyFont="1" applyFill="1" applyBorder="1" applyAlignment="1">
      <alignment horizontal="center" vertical="center"/>
    </xf>
    <xf numFmtId="0" fontId="5" fillId="17" borderId="1" xfId="0" applyFont="1" applyFill="1" applyBorder="1" applyAlignment="1">
      <alignment horizontal="center" vertical="center"/>
    </xf>
    <xf numFmtId="14" fontId="5" fillId="17" borderId="1" xfId="0" applyNumberFormat="1" applyFont="1" applyFill="1" applyBorder="1" applyAlignment="1">
      <alignment horizontal="center" vertical="center"/>
    </xf>
    <xf numFmtId="44" fontId="5" fillId="17" borderId="1" xfId="1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/>
    </xf>
    <xf numFmtId="164" fontId="5" fillId="6" borderId="1" xfId="0" applyNumberFormat="1" applyFont="1" applyFill="1" applyBorder="1" applyAlignment="1">
      <alignment horizontal="center" vertical="center"/>
    </xf>
    <xf numFmtId="14" fontId="5" fillId="6" borderId="1" xfId="0" applyNumberFormat="1" applyFont="1" applyFill="1" applyBorder="1" applyAlignment="1">
      <alignment horizontal="center" vertical="center" wrapText="1"/>
    </xf>
    <xf numFmtId="44" fontId="5" fillId="6" borderId="1" xfId="1" applyFont="1" applyFill="1" applyBorder="1" applyAlignment="1">
      <alignment horizontal="center" vertical="center"/>
    </xf>
    <xf numFmtId="44" fontId="5" fillId="3" borderId="1" xfId="1" applyFont="1" applyFill="1" applyBorder="1" applyAlignment="1">
      <alignment horizontal="center" vertical="center"/>
    </xf>
    <xf numFmtId="44" fontId="5" fillId="3" borderId="1" xfId="1" applyFont="1" applyFill="1" applyBorder="1" applyAlignment="1">
      <alignment horizontal="center" vertical="center" wrapText="1"/>
    </xf>
    <xf numFmtId="0" fontId="5" fillId="18" borderId="1" xfId="0" applyFont="1" applyFill="1" applyBorder="1" applyAlignment="1">
      <alignment horizontal="center" vertical="center" wrapText="1"/>
    </xf>
    <xf numFmtId="164" fontId="5" fillId="18" borderId="1" xfId="0" applyNumberFormat="1" applyFont="1" applyFill="1" applyBorder="1" applyAlignment="1">
      <alignment horizontal="center" vertical="center" wrapText="1"/>
    </xf>
    <xf numFmtId="14" fontId="5" fillId="18" borderId="1" xfId="0" applyNumberFormat="1" applyFont="1" applyFill="1" applyBorder="1" applyAlignment="1">
      <alignment horizontal="center" vertical="center" wrapText="1"/>
    </xf>
    <xf numFmtId="44" fontId="5" fillId="18" borderId="1" xfId="1" applyFont="1" applyFill="1" applyBorder="1" applyAlignment="1">
      <alignment horizontal="center" vertical="center" wrapText="1"/>
    </xf>
    <xf numFmtId="0" fontId="5" fillId="18" borderId="1" xfId="0" applyFont="1" applyFill="1" applyBorder="1" applyAlignment="1">
      <alignment horizontal="center" vertical="center"/>
    </xf>
    <xf numFmtId="164" fontId="5" fillId="18" borderId="1" xfId="0" applyNumberFormat="1" applyFont="1" applyFill="1" applyBorder="1" applyAlignment="1">
      <alignment horizontal="center" vertical="center"/>
    </xf>
    <xf numFmtId="14" fontId="5" fillId="18" borderId="1" xfId="0" applyNumberFormat="1" applyFont="1" applyFill="1" applyBorder="1" applyAlignment="1">
      <alignment horizontal="center" vertical="center"/>
    </xf>
    <xf numFmtId="44" fontId="5" fillId="18" borderId="1" xfId="1" applyFont="1" applyFill="1" applyBorder="1" applyAlignment="1">
      <alignment horizontal="center" vertical="center"/>
    </xf>
    <xf numFmtId="0" fontId="6" fillId="18" borderId="1" xfId="0" applyFont="1" applyFill="1" applyBorder="1" applyAlignment="1">
      <alignment horizontal="center" vertical="center" wrapText="1"/>
    </xf>
    <xf numFmtId="0" fontId="5" fillId="19" borderId="1" xfId="0" applyFont="1" applyFill="1" applyBorder="1" applyAlignment="1">
      <alignment horizontal="center" vertical="center" wrapText="1"/>
    </xf>
    <xf numFmtId="164" fontId="5" fillId="19" borderId="1" xfId="0" applyNumberFormat="1" applyFont="1" applyFill="1" applyBorder="1" applyAlignment="1">
      <alignment horizontal="center" vertical="center" wrapText="1"/>
    </xf>
    <xf numFmtId="14" fontId="5" fillId="19" borderId="1" xfId="0" applyNumberFormat="1" applyFont="1" applyFill="1" applyBorder="1" applyAlignment="1">
      <alignment horizontal="center" vertical="center" wrapText="1"/>
    </xf>
    <xf numFmtId="44" fontId="5" fillId="19" borderId="1" xfId="1" applyFont="1" applyFill="1" applyBorder="1" applyAlignment="1">
      <alignment horizontal="center" vertical="center" wrapText="1"/>
    </xf>
    <xf numFmtId="164" fontId="5" fillId="15" borderId="1" xfId="0" applyNumberFormat="1" applyFont="1" applyFill="1" applyBorder="1" applyAlignment="1">
      <alignment horizontal="center" vertical="center" wrapText="1"/>
    </xf>
    <xf numFmtId="44" fontId="5" fillId="15" borderId="1" xfId="1" applyFont="1" applyFill="1" applyBorder="1" applyAlignment="1">
      <alignment horizontal="center" vertical="center" wrapText="1"/>
    </xf>
    <xf numFmtId="14" fontId="5" fillId="15" borderId="1" xfId="0" applyNumberFormat="1" applyFont="1" applyFill="1" applyBorder="1" applyAlignment="1">
      <alignment horizontal="center" vertical="center"/>
    </xf>
    <xf numFmtId="0" fontId="5" fillId="20" borderId="1" xfId="0" applyFont="1" applyFill="1" applyBorder="1" applyAlignment="1">
      <alignment horizontal="center" vertical="center" wrapText="1"/>
    </xf>
    <xf numFmtId="164" fontId="5" fillId="20" borderId="1" xfId="0" applyNumberFormat="1" applyFont="1" applyFill="1" applyBorder="1" applyAlignment="1">
      <alignment horizontal="center" vertical="center" wrapText="1"/>
    </xf>
    <xf numFmtId="14" fontId="5" fillId="20" borderId="1" xfId="0" applyNumberFormat="1" applyFont="1" applyFill="1" applyBorder="1" applyAlignment="1">
      <alignment horizontal="center" vertical="center" wrapText="1"/>
    </xf>
    <xf numFmtId="44" fontId="5" fillId="20" borderId="1" xfId="1" applyFont="1" applyFill="1" applyBorder="1" applyAlignment="1">
      <alignment horizontal="center" vertical="center" wrapText="1"/>
    </xf>
    <xf numFmtId="0" fontId="5" fillId="20" borderId="1" xfId="0" applyFont="1" applyFill="1" applyBorder="1" applyAlignment="1">
      <alignment horizontal="center" vertical="center"/>
    </xf>
    <xf numFmtId="8" fontId="5" fillId="20" borderId="1" xfId="1" applyNumberFormat="1" applyFont="1" applyFill="1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 wrapText="1"/>
    </xf>
    <xf numFmtId="14" fontId="0" fillId="0" borderId="3" xfId="0" applyNumberFormat="1" applyBorder="1" applyAlignment="1">
      <alignment horizontal="center" vertical="center" wrapText="1"/>
    </xf>
    <xf numFmtId="14" fontId="5" fillId="8" borderId="2" xfId="0" applyNumberFormat="1" applyFont="1" applyFill="1" applyBorder="1" applyAlignment="1">
      <alignment horizontal="center" vertical="center" wrapText="1"/>
    </xf>
    <xf numFmtId="0" fontId="5" fillId="8" borderId="3" xfId="0" applyFont="1" applyFill="1" applyBorder="1" applyAlignment="1">
      <alignment horizontal="center" vertical="center" wrapText="1"/>
    </xf>
    <xf numFmtId="14" fontId="0" fillId="8" borderId="2" xfId="0" applyNumberFormat="1" applyFill="1" applyBorder="1" applyAlignment="1">
      <alignment horizontal="center" vertical="center" wrapText="1"/>
    </xf>
    <xf numFmtId="0" fontId="0" fillId="8" borderId="3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3" fillId="7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21" borderId="1" xfId="0" applyFont="1" applyFill="1" applyBorder="1" applyAlignment="1">
      <alignment horizontal="center" vertical="center" wrapText="1"/>
    </xf>
    <xf numFmtId="0" fontId="5" fillId="21" borderId="1" xfId="0" applyFont="1" applyFill="1" applyBorder="1" applyAlignment="1">
      <alignment horizontal="center" vertical="center"/>
    </xf>
    <xf numFmtId="14" fontId="5" fillId="21" borderId="1" xfId="0" applyNumberFormat="1" applyFont="1" applyFill="1" applyBorder="1" applyAlignment="1">
      <alignment horizontal="center" vertical="center" wrapText="1"/>
    </xf>
    <xf numFmtId="44" fontId="5" fillId="21" borderId="1" xfId="1" applyFont="1" applyFill="1" applyBorder="1" applyAlignment="1">
      <alignment horizontal="center" vertical="center"/>
    </xf>
    <xf numFmtId="164" fontId="5" fillId="21" borderId="1" xfId="0" applyNumberFormat="1" applyFont="1" applyFill="1" applyBorder="1" applyAlignment="1">
      <alignment horizontal="center" vertical="center"/>
    </xf>
    <xf numFmtId="0" fontId="5" fillId="21" borderId="8" xfId="0" applyFont="1" applyFill="1" applyBorder="1" applyAlignment="1">
      <alignment horizontal="center" vertical="center"/>
    </xf>
    <xf numFmtId="0" fontId="5" fillId="10" borderId="5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 wrapText="1"/>
    </xf>
    <xf numFmtId="14" fontId="5" fillId="10" borderId="5" xfId="0" applyNumberFormat="1" applyFont="1" applyFill="1" applyBorder="1" applyAlignment="1">
      <alignment horizontal="center" vertical="center"/>
    </xf>
    <xf numFmtId="14" fontId="5" fillId="21" borderId="8" xfId="0" applyNumberFormat="1" applyFont="1" applyFill="1" applyBorder="1" applyAlignment="1">
      <alignment horizontal="center" vertical="center" wrapText="1"/>
    </xf>
    <xf numFmtId="14" fontId="5" fillId="10" borderId="5" xfId="0" applyNumberFormat="1" applyFont="1" applyFill="1" applyBorder="1" applyAlignment="1">
      <alignment horizontal="center" vertical="center" wrapText="1"/>
    </xf>
    <xf numFmtId="44" fontId="5" fillId="21" borderId="8" xfId="1" applyFont="1" applyFill="1" applyBorder="1" applyAlignment="1">
      <alignment horizontal="center" vertical="center"/>
    </xf>
    <xf numFmtId="44" fontId="5" fillId="10" borderId="5" xfId="1" applyFont="1" applyFill="1" applyBorder="1" applyAlignment="1">
      <alignment horizontal="center" vertical="center"/>
    </xf>
    <xf numFmtId="0" fontId="5" fillId="21" borderId="8" xfId="0" applyFont="1" applyFill="1" applyBorder="1" applyAlignment="1">
      <alignment horizontal="center" vertical="center" wrapText="1"/>
    </xf>
    <xf numFmtId="0" fontId="5" fillId="10" borderId="5" xfId="0" applyFont="1" applyFill="1" applyBorder="1" applyAlignment="1">
      <alignment horizontal="center" vertical="center" wrapText="1"/>
    </xf>
    <xf numFmtId="164" fontId="5" fillId="21" borderId="8" xfId="0" applyNumberFormat="1" applyFont="1" applyFill="1" applyBorder="1" applyAlignment="1">
      <alignment horizontal="center" vertical="center"/>
    </xf>
    <xf numFmtId="14" fontId="5" fillId="13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8" fillId="9" borderId="1" xfId="0" applyFont="1" applyFill="1" applyBorder="1" applyAlignment="1">
      <alignment horizontal="center" vertical="center"/>
    </xf>
    <xf numFmtId="44" fontId="3" fillId="0" borderId="0" xfId="1" applyFont="1"/>
    <xf numFmtId="0" fontId="8" fillId="8" borderId="1" xfId="0" applyFont="1" applyFill="1" applyBorder="1" applyAlignment="1">
      <alignment horizontal="center" vertical="center" wrapText="1"/>
    </xf>
    <xf numFmtId="0" fontId="13" fillId="8" borderId="10" xfId="0" applyFont="1" applyFill="1" applyBorder="1" applyAlignment="1">
      <alignment horizontal="center" vertical="center" wrapText="1"/>
    </xf>
    <xf numFmtId="0" fontId="8" fillId="8" borderId="2" xfId="0" applyFont="1" applyFill="1" applyBorder="1" applyAlignment="1">
      <alignment horizontal="center" vertical="center"/>
    </xf>
    <xf numFmtId="0" fontId="8" fillId="8" borderId="10" xfId="0" applyFont="1" applyFill="1" applyBorder="1" applyAlignment="1">
      <alignment horizontal="center" vertical="center"/>
    </xf>
    <xf numFmtId="0" fontId="8" fillId="8" borderId="3" xfId="0" applyFont="1" applyFill="1" applyBorder="1" applyAlignment="1">
      <alignment horizontal="center" vertical="center"/>
    </xf>
  </cellXfs>
  <cellStyles count="3">
    <cellStyle name="Moeda" xfId="1" builtinId="4"/>
    <cellStyle name="Moeda 2" xfId="2" xr:uid="{950E0A76-3F0E-494E-94A6-7C357539F3A0}"/>
    <cellStyle name="Normal" xfId="0" builtinId="0"/>
  </cellStyles>
  <dxfs count="0"/>
  <tableStyles count="0" defaultTableStyle="TableStyleMedium2" defaultPivotStyle="PivotStyleLight16"/>
  <colors>
    <mruColors>
      <color rgb="FF0000FF"/>
      <color rgb="FFFFCCFF"/>
      <color rgb="FFFF9999"/>
      <color rgb="FF0099CC"/>
      <color rgb="FF99FFCC"/>
      <color rgb="FF00E2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B40ACD-A4B2-476E-974C-96363512D0B8}">
  <dimension ref="A1:I16"/>
  <sheetViews>
    <sheetView tabSelected="1" zoomScale="120" zoomScaleNormal="120" workbookViewId="0">
      <selection activeCell="F7" sqref="F7:G7"/>
    </sheetView>
  </sheetViews>
  <sheetFormatPr defaultRowHeight="15" x14ac:dyDescent="0.25"/>
  <cols>
    <col min="1" max="1" width="25.7109375" style="1" bestFit="1" customWidth="1"/>
    <col min="2" max="2" width="12.140625" style="1" bestFit="1" customWidth="1"/>
    <col min="3" max="3" width="17.5703125" style="1" bestFit="1" customWidth="1"/>
    <col min="4" max="4" width="92.28515625" style="1" customWidth="1"/>
    <col min="5" max="5" width="10.28515625" style="1" bestFit="1" customWidth="1"/>
    <col min="6" max="6" width="15" style="1" customWidth="1"/>
    <col min="7" max="7" width="16.7109375" style="1" customWidth="1"/>
    <col min="8" max="8" width="18" style="11" bestFit="1" customWidth="1"/>
    <col min="9" max="9" width="13.42578125" style="1" bestFit="1" customWidth="1"/>
    <col min="10" max="10" width="12.140625" style="1" bestFit="1" customWidth="1"/>
    <col min="11" max="16384" width="9.140625" style="1"/>
  </cols>
  <sheetData>
    <row r="1" spans="1:9" ht="27.75" customHeight="1" x14ac:dyDescent="0.25">
      <c r="A1" s="179" t="s">
        <v>192</v>
      </c>
      <c r="B1" s="179"/>
      <c r="C1" s="179"/>
      <c r="D1" s="179"/>
      <c r="E1" s="179"/>
      <c r="F1" s="179"/>
      <c r="G1" s="179"/>
      <c r="H1" s="179"/>
      <c r="I1" s="179"/>
    </row>
    <row r="2" spans="1:9" ht="24" customHeight="1" x14ac:dyDescent="0.25">
      <c r="A2" s="179"/>
      <c r="B2" s="179"/>
      <c r="C2" s="179"/>
      <c r="D2" s="179"/>
      <c r="E2" s="179"/>
      <c r="F2" s="179"/>
      <c r="G2" s="179"/>
      <c r="H2" s="179"/>
      <c r="I2" s="179"/>
    </row>
    <row r="3" spans="1:9" ht="30.75" customHeight="1" x14ac:dyDescent="0.25">
      <c r="A3" s="185" t="s">
        <v>195</v>
      </c>
      <c r="B3" s="185"/>
      <c r="C3" s="185"/>
      <c r="D3" s="185"/>
      <c r="E3" s="185"/>
      <c r="F3" s="185"/>
      <c r="G3" s="185"/>
      <c r="H3" s="185"/>
      <c r="I3" s="185"/>
    </row>
    <row r="4" spans="1:9" ht="30" x14ac:dyDescent="0.25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180" t="s">
        <v>6</v>
      </c>
      <c r="G4" s="180"/>
      <c r="H4" s="3" t="s">
        <v>7</v>
      </c>
      <c r="I4" s="2" t="s">
        <v>8</v>
      </c>
    </row>
    <row r="5" spans="1:9" ht="69" customHeight="1" x14ac:dyDescent="0.25">
      <c r="A5" s="4" t="s">
        <v>9</v>
      </c>
      <c r="B5" s="4" t="s">
        <v>10</v>
      </c>
      <c r="C5" s="5" t="s">
        <v>11</v>
      </c>
      <c r="D5" s="48" t="s">
        <v>148</v>
      </c>
      <c r="E5" s="5" t="s">
        <v>12</v>
      </c>
      <c r="F5" s="181">
        <v>45352</v>
      </c>
      <c r="G5" s="156"/>
      <c r="H5" s="6">
        <v>10000</v>
      </c>
      <c r="I5" s="5" t="s">
        <v>13</v>
      </c>
    </row>
    <row r="6" spans="1:9" ht="125.25" customHeight="1" x14ac:dyDescent="0.25">
      <c r="A6" s="4" t="s">
        <v>181</v>
      </c>
      <c r="B6" s="4" t="s">
        <v>10</v>
      </c>
      <c r="C6" s="5" t="s">
        <v>11</v>
      </c>
      <c r="D6" s="45" t="s">
        <v>150</v>
      </c>
      <c r="E6" s="5" t="s">
        <v>15</v>
      </c>
      <c r="F6" s="150">
        <v>45383</v>
      </c>
      <c r="G6" s="151"/>
      <c r="H6" s="6">
        <f>2000+200+500+10000+1000+1000000+7000</f>
        <v>1020700</v>
      </c>
      <c r="I6" s="5" t="s">
        <v>13</v>
      </c>
    </row>
    <row r="7" spans="1:9" ht="69" customHeight="1" x14ac:dyDescent="0.25">
      <c r="A7" s="4" t="s">
        <v>153</v>
      </c>
      <c r="B7" s="4" t="s">
        <v>10</v>
      </c>
      <c r="C7" s="5" t="s">
        <v>11</v>
      </c>
      <c r="D7" s="45" t="s">
        <v>139</v>
      </c>
      <c r="E7" s="5" t="s">
        <v>15</v>
      </c>
      <c r="F7" s="150">
        <v>45566</v>
      </c>
      <c r="G7" s="156"/>
      <c r="H7" s="6">
        <f>10000+3628.65</f>
        <v>13628.65</v>
      </c>
      <c r="I7" s="5" t="s">
        <v>13</v>
      </c>
    </row>
    <row r="8" spans="1:9" ht="69" customHeight="1" x14ac:dyDescent="0.25">
      <c r="A8" s="4" t="s">
        <v>149</v>
      </c>
      <c r="B8" s="4" t="s">
        <v>10</v>
      </c>
      <c r="C8" s="5" t="s">
        <v>11</v>
      </c>
      <c r="D8" s="45" t="s">
        <v>20</v>
      </c>
      <c r="E8" s="5" t="s">
        <v>12</v>
      </c>
      <c r="F8" s="150" t="s">
        <v>136</v>
      </c>
      <c r="G8" s="151"/>
      <c r="H8" s="7">
        <f>3000+10000</f>
        <v>13000</v>
      </c>
      <c r="I8" s="5" t="s">
        <v>13</v>
      </c>
    </row>
    <row r="9" spans="1:9" ht="69" customHeight="1" x14ac:dyDescent="0.25">
      <c r="A9" s="4" t="s">
        <v>152</v>
      </c>
      <c r="B9" s="4" t="s">
        <v>10</v>
      </c>
      <c r="C9" s="5" t="s">
        <v>11</v>
      </c>
      <c r="D9" s="45" t="s">
        <v>151</v>
      </c>
      <c r="E9" s="5" t="s">
        <v>15</v>
      </c>
      <c r="F9" s="150">
        <v>45383</v>
      </c>
      <c r="G9" s="151"/>
      <c r="H9" s="7">
        <f>18500+72700+15000+600</f>
        <v>106800</v>
      </c>
      <c r="I9" s="5" t="s">
        <v>13</v>
      </c>
    </row>
    <row r="10" spans="1:9" ht="69" customHeight="1" x14ac:dyDescent="0.25">
      <c r="A10" s="4" t="s">
        <v>18</v>
      </c>
      <c r="B10" s="4" t="s">
        <v>10</v>
      </c>
      <c r="C10" s="5" t="s">
        <v>23</v>
      </c>
      <c r="D10" s="45" t="s">
        <v>24</v>
      </c>
      <c r="E10" s="5" t="s">
        <v>12</v>
      </c>
      <c r="F10" s="152">
        <v>45474</v>
      </c>
      <c r="G10" s="153"/>
      <c r="H10" s="6">
        <v>50000</v>
      </c>
      <c r="I10" s="5" t="s">
        <v>13</v>
      </c>
    </row>
    <row r="11" spans="1:9" ht="69" customHeight="1" x14ac:dyDescent="0.25">
      <c r="A11" s="4" t="s">
        <v>18</v>
      </c>
      <c r="B11" s="4" t="s">
        <v>10</v>
      </c>
      <c r="C11" s="5" t="s">
        <v>11</v>
      </c>
      <c r="D11" s="45" t="s">
        <v>25</v>
      </c>
      <c r="E11" s="5" t="s">
        <v>12</v>
      </c>
      <c r="F11" s="152">
        <v>45474</v>
      </c>
      <c r="G11" s="153"/>
      <c r="H11" s="6">
        <v>52000</v>
      </c>
      <c r="I11" s="5" t="s">
        <v>13</v>
      </c>
    </row>
    <row r="12" spans="1:9" ht="69" customHeight="1" x14ac:dyDescent="0.25">
      <c r="A12" s="4" t="s">
        <v>26</v>
      </c>
      <c r="B12" s="10" t="s">
        <v>10</v>
      </c>
      <c r="C12" s="5" t="s">
        <v>23</v>
      </c>
      <c r="D12" s="49" t="s">
        <v>154</v>
      </c>
      <c r="E12" s="5" t="s">
        <v>12</v>
      </c>
      <c r="F12" s="152">
        <v>45321</v>
      </c>
      <c r="G12" s="153"/>
      <c r="H12" s="47">
        <f>100000+60000+110000</f>
        <v>270000</v>
      </c>
      <c r="I12" s="19" t="s">
        <v>13</v>
      </c>
    </row>
    <row r="13" spans="1:9" ht="69" customHeight="1" x14ac:dyDescent="0.25">
      <c r="A13" s="4" t="s">
        <v>9</v>
      </c>
      <c r="B13" s="4" t="s">
        <v>10</v>
      </c>
      <c r="C13" s="5" t="s">
        <v>11</v>
      </c>
      <c r="D13" s="48" t="s">
        <v>28</v>
      </c>
      <c r="E13" s="5" t="s">
        <v>12</v>
      </c>
      <c r="F13" s="154">
        <v>45597</v>
      </c>
      <c r="G13" s="155"/>
      <c r="H13" s="6">
        <v>960.3</v>
      </c>
      <c r="I13" s="5" t="s">
        <v>13</v>
      </c>
    </row>
    <row r="14" spans="1:9" ht="69" customHeight="1" x14ac:dyDescent="0.25">
      <c r="A14" s="4" t="s">
        <v>29</v>
      </c>
      <c r="B14" s="10" t="s">
        <v>10</v>
      </c>
      <c r="C14" s="5" t="s">
        <v>11</v>
      </c>
      <c r="D14" s="49" t="s">
        <v>30</v>
      </c>
      <c r="E14" s="10" t="s">
        <v>15</v>
      </c>
      <c r="F14" s="150" t="s">
        <v>136</v>
      </c>
      <c r="G14" s="151"/>
      <c r="H14" s="47">
        <v>1500</v>
      </c>
      <c r="I14" s="5" t="s">
        <v>13</v>
      </c>
    </row>
    <row r="15" spans="1:9" ht="69" customHeight="1" x14ac:dyDescent="0.25">
      <c r="A15" s="4" t="s">
        <v>21</v>
      </c>
      <c r="B15" s="4" t="s">
        <v>10</v>
      </c>
      <c r="C15" s="5" t="s">
        <v>23</v>
      </c>
      <c r="D15" s="4" t="s">
        <v>31</v>
      </c>
      <c r="E15" s="5" t="s">
        <v>17</v>
      </c>
      <c r="F15" s="152">
        <v>45503</v>
      </c>
      <c r="G15" s="153"/>
      <c r="H15" s="6">
        <v>62000</v>
      </c>
      <c r="I15" s="5" t="s">
        <v>13</v>
      </c>
    </row>
    <row r="16" spans="1:9" x14ac:dyDescent="0.25">
      <c r="H16" s="11">
        <f>SUM(H5:H15)</f>
        <v>1600588.95</v>
      </c>
    </row>
  </sheetData>
  <mergeCells count="14">
    <mergeCell ref="A1:I2"/>
    <mergeCell ref="A3:I3"/>
    <mergeCell ref="F4:G4"/>
    <mergeCell ref="F5:G5"/>
    <mergeCell ref="F7:G7"/>
    <mergeCell ref="F8:G8"/>
    <mergeCell ref="F9:G9"/>
    <mergeCell ref="F11:G11"/>
    <mergeCell ref="F6:G6"/>
    <mergeCell ref="F14:G14"/>
    <mergeCell ref="F12:G12"/>
    <mergeCell ref="F13:G13"/>
    <mergeCell ref="F15:G15"/>
    <mergeCell ref="F10:G10"/>
  </mergeCells>
  <dataValidations count="5">
    <dataValidation type="list" allowBlank="1" showErrorMessage="1" sqref="E14 E9:E12" xr:uid="{215B6235-397B-47A5-BB03-505183628115}">
      <formula1>"Pequena,Média,Alta"</formula1>
    </dataValidation>
    <dataValidation type="list" allowBlank="1" showInputMessage="1" showErrorMessage="1" sqref="E15 E5:E13" xr:uid="{5B8A3A7D-C4D2-475E-B617-191A1ED237DC}">
      <formula1>"Pequena,Média,Alta"</formula1>
    </dataValidation>
    <dataValidation type="list" allowBlank="1" showInputMessage="1" showErrorMessage="1" sqref="I5:I15" xr:uid="{28E1F9DE-A9AC-4DA5-A4A2-D8C0DED30D1D}">
      <formula1>"Sim,Não"</formula1>
    </dataValidation>
    <dataValidation type="list" allowBlank="1" showInputMessage="1" showErrorMessage="1" sqref="C5:C15" xr:uid="{75D1581C-A025-41F5-8DBC-9A457B7C6FE0}">
      <formula1>"Permanente,Consumo"</formula1>
    </dataValidation>
    <dataValidation type="list" allowBlank="1" showErrorMessage="1" sqref="I10:I12" xr:uid="{70327E62-2BE1-4A56-B149-C866D2198670}">
      <formula1>"Sim,Não"</formula1>
    </dataValidation>
  </dataValidations>
  <printOptions horizontalCentered="1" verticalCentered="1"/>
  <pageMargins left="0.51181102362204722" right="0.51181102362204722" top="0.78740157480314965" bottom="0.78740157480314965" header="0.31496062992125984" footer="0.31496062992125984"/>
  <pageSetup paperSize="9" scale="4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D0543E-B6DE-4986-B46D-0C8F7861C3A2}">
  <dimension ref="A1:K91"/>
  <sheetViews>
    <sheetView view="pageBreakPreview" zoomScale="83" zoomScaleNormal="90" zoomScaleSheetLayoutView="83" workbookViewId="0">
      <selection activeCell="H5" sqref="H5"/>
    </sheetView>
  </sheetViews>
  <sheetFormatPr defaultRowHeight="15" x14ac:dyDescent="0.25"/>
  <cols>
    <col min="1" max="1" width="24.28515625" customWidth="1"/>
    <col min="2" max="2" width="13.140625" customWidth="1"/>
    <col min="3" max="3" width="27" customWidth="1"/>
    <col min="4" max="4" width="18.7109375" customWidth="1"/>
    <col min="5" max="5" width="87.140625" customWidth="1"/>
    <col min="6" max="6" width="11.140625" customWidth="1"/>
    <col min="7" max="7" width="12.7109375" customWidth="1"/>
    <col min="8" max="8" width="32.28515625" customWidth="1"/>
    <col min="9" max="9" width="53.42578125" customWidth="1"/>
    <col min="10" max="10" width="19.140625" bestFit="1" customWidth="1"/>
    <col min="11" max="11" width="21.28515625" customWidth="1"/>
  </cols>
  <sheetData>
    <row r="1" spans="1:11" ht="54" customHeight="1" x14ac:dyDescent="0.25">
      <c r="A1" s="157" t="s">
        <v>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</row>
    <row r="2" spans="1:11" ht="19.5" x14ac:dyDescent="0.25">
      <c r="A2" s="186" t="s">
        <v>193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</row>
    <row r="3" spans="1:11" x14ac:dyDescent="0.25">
      <c r="A3" s="158" t="s">
        <v>32</v>
      </c>
      <c r="B3" s="158" t="s">
        <v>2</v>
      </c>
      <c r="C3" s="158" t="s">
        <v>155</v>
      </c>
      <c r="D3" s="158" t="s">
        <v>3</v>
      </c>
      <c r="E3" s="158" t="s">
        <v>4</v>
      </c>
      <c r="F3" s="158" t="s">
        <v>5</v>
      </c>
      <c r="G3" s="158" t="s">
        <v>33</v>
      </c>
      <c r="H3" s="160" t="s">
        <v>142</v>
      </c>
      <c r="I3" s="161"/>
      <c r="J3" s="158" t="s">
        <v>7</v>
      </c>
      <c r="K3" s="158" t="s">
        <v>8</v>
      </c>
    </row>
    <row r="4" spans="1:11" ht="49.5" customHeight="1" x14ac:dyDescent="0.25">
      <c r="A4" s="159"/>
      <c r="B4" s="159"/>
      <c r="C4" s="159"/>
      <c r="D4" s="159"/>
      <c r="E4" s="159"/>
      <c r="F4" s="159"/>
      <c r="G4" s="159"/>
      <c r="H4" s="32" t="s">
        <v>35</v>
      </c>
      <c r="I4" s="32" t="s">
        <v>140</v>
      </c>
      <c r="J4" s="159"/>
      <c r="K4" s="159"/>
    </row>
    <row r="5" spans="1:11" ht="177.75" customHeight="1" x14ac:dyDescent="0.25">
      <c r="A5" s="13" t="s">
        <v>9</v>
      </c>
      <c r="B5" s="13" t="s">
        <v>36</v>
      </c>
      <c r="C5" s="13" t="s">
        <v>167</v>
      </c>
      <c r="D5" s="34" t="s">
        <v>37</v>
      </c>
      <c r="E5" s="13" t="s">
        <v>41</v>
      </c>
      <c r="F5" s="35" t="s">
        <v>17</v>
      </c>
      <c r="G5" s="14">
        <v>45488</v>
      </c>
      <c r="H5" s="24">
        <v>45458</v>
      </c>
      <c r="I5" s="24"/>
      <c r="J5" s="95">
        <v>212639</v>
      </c>
      <c r="K5" s="34" t="s">
        <v>27</v>
      </c>
    </row>
    <row r="6" spans="1:11" ht="177.75" customHeight="1" x14ac:dyDescent="0.25">
      <c r="A6" s="13" t="s">
        <v>104</v>
      </c>
      <c r="B6" s="12" t="s">
        <v>36</v>
      </c>
      <c r="C6" s="12" t="s">
        <v>182</v>
      </c>
      <c r="D6" s="9" t="s">
        <v>37</v>
      </c>
      <c r="E6" s="25" t="s">
        <v>105</v>
      </c>
      <c r="F6" s="15" t="s">
        <v>17</v>
      </c>
      <c r="G6" s="26">
        <v>45007</v>
      </c>
      <c r="H6" s="33">
        <v>45344</v>
      </c>
      <c r="I6" s="24"/>
      <c r="J6" s="105">
        <v>1030</v>
      </c>
      <c r="K6" s="15" t="s">
        <v>27</v>
      </c>
    </row>
    <row r="7" spans="1:11" ht="177.75" customHeight="1" x14ac:dyDescent="0.25">
      <c r="A7" s="113" t="s">
        <v>9</v>
      </c>
      <c r="B7" s="113" t="s">
        <v>36</v>
      </c>
      <c r="C7" s="113" t="s">
        <v>173</v>
      </c>
      <c r="D7" s="114" t="s">
        <v>37</v>
      </c>
      <c r="E7" s="113" t="s">
        <v>38</v>
      </c>
      <c r="F7" s="114" t="s">
        <v>17</v>
      </c>
      <c r="G7" s="115">
        <v>45511</v>
      </c>
      <c r="H7" s="115">
        <v>45480</v>
      </c>
      <c r="I7" s="113"/>
      <c r="J7" s="116">
        <v>83978</v>
      </c>
      <c r="K7" s="114" t="s">
        <v>27</v>
      </c>
    </row>
    <row r="8" spans="1:11" ht="177.75" customHeight="1" x14ac:dyDescent="0.25">
      <c r="A8" s="113" t="s">
        <v>29</v>
      </c>
      <c r="B8" s="113" t="s">
        <v>77</v>
      </c>
      <c r="C8" s="113" t="s">
        <v>173</v>
      </c>
      <c r="D8" s="117" t="s">
        <v>37</v>
      </c>
      <c r="E8" s="113" t="s">
        <v>78</v>
      </c>
      <c r="F8" s="118" t="s">
        <v>17</v>
      </c>
      <c r="G8" s="119">
        <v>45423</v>
      </c>
      <c r="H8" s="119">
        <v>45393</v>
      </c>
      <c r="I8" s="115"/>
      <c r="J8" s="120">
        <v>2000</v>
      </c>
      <c r="K8" s="117" t="s">
        <v>27</v>
      </c>
    </row>
    <row r="9" spans="1:11" ht="177.75" customHeight="1" x14ac:dyDescent="0.25">
      <c r="A9" s="121" t="s">
        <v>91</v>
      </c>
      <c r="B9" s="122" t="s">
        <v>36</v>
      </c>
      <c r="C9" s="122" t="s">
        <v>174</v>
      </c>
      <c r="D9" s="123" t="s">
        <v>37</v>
      </c>
      <c r="E9" s="121" t="s">
        <v>97</v>
      </c>
      <c r="F9" s="123" t="s">
        <v>12</v>
      </c>
      <c r="G9" s="124">
        <v>45372</v>
      </c>
      <c r="H9" s="124">
        <v>45343</v>
      </c>
      <c r="I9" s="124"/>
      <c r="J9" s="125">
        <v>4105.7</v>
      </c>
      <c r="K9" s="123" t="s">
        <v>27</v>
      </c>
    </row>
    <row r="10" spans="1:11" ht="177.75" customHeight="1" x14ac:dyDescent="0.25">
      <c r="A10" s="121" t="s">
        <v>91</v>
      </c>
      <c r="B10" s="122" t="s">
        <v>36</v>
      </c>
      <c r="C10" s="122" t="s">
        <v>174</v>
      </c>
      <c r="D10" s="123" t="s">
        <v>37</v>
      </c>
      <c r="E10" s="121" t="s">
        <v>93</v>
      </c>
      <c r="F10" s="123" t="s">
        <v>12</v>
      </c>
      <c r="G10" s="124">
        <v>46421</v>
      </c>
      <c r="H10" s="124">
        <v>46359</v>
      </c>
      <c r="I10" s="124"/>
      <c r="J10" s="125">
        <v>27500</v>
      </c>
      <c r="K10" s="123" t="s">
        <v>27</v>
      </c>
    </row>
    <row r="11" spans="1:11" ht="177.75" customHeight="1" x14ac:dyDescent="0.25">
      <c r="A11" s="121" t="s">
        <v>91</v>
      </c>
      <c r="B11" s="122" t="s">
        <v>36</v>
      </c>
      <c r="C11" s="122" t="s">
        <v>174</v>
      </c>
      <c r="D11" s="123" t="s">
        <v>37</v>
      </c>
      <c r="E11" s="121" t="s">
        <v>98</v>
      </c>
      <c r="F11" s="123" t="s">
        <v>12</v>
      </c>
      <c r="G11" s="124">
        <v>45306</v>
      </c>
      <c r="H11" s="124">
        <v>45275</v>
      </c>
      <c r="I11" s="124"/>
      <c r="J11" s="125">
        <v>256200</v>
      </c>
      <c r="K11" s="123" t="s">
        <v>27</v>
      </c>
    </row>
    <row r="12" spans="1:11" ht="177.75" customHeight="1" x14ac:dyDescent="0.25">
      <c r="A12" s="121" t="s">
        <v>91</v>
      </c>
      <c r="B12" s="122" t="s">
        <v>36</v>
      </c>
      <c r="C12" s="122" t="s">
        <v>174</v>
      </c>
      <c r="D12" s="123" t="s">
        <v>37</v>
      </c>
      <c r="E12" s="121" t="s">
        <v>96</v>
      </c>
      <c r="F12" s="123" t="s">
        <v>12</v>
      </c>
      <c r="G12" s="124">
        <v>45499</v>
      </c>
      <c r="H12" s="124">
        <v>45469</v>
      </c>
      <c r="I12" s="124"/>
      <c r="J12" s="125">
        <v>3840</v>
      </c>
      <c r="K12" s="123" t="s">
        <v>27</v>
      </c>
    </row>
    <row r="13" spans="1:11" ht="177.75" customHeight="1" x14ac:dyDescent="0.25">
      <c r="A13" s="121" t="s">
        <v>91</v>
      </c>
      <c r="B13" s="122" t="s">
        <v>36</v>
      </c>
      <c r="C13" s="122" t="s">
        <v>174</v>
      </c>
      <c r="D13" s="123" t="s">
        <v>43</v>
      </c>
      <c r="E13" s="121" t="s">
        <v>95</v>
      </c>
      <c r="F13" s="123" t="s">
        <v>17</v>
      </c>
      <c r="G13" s="122" t="s">
        <v>177</v>
      </c>
      <c r="H13" s="121"/>
      <c r="I13" s="124" t="s">
        <v>178</v>
      </c>
      <c r="J13" s="125">
        <v>70000</v>
      </c>
      <c r="K13" s="123" t="s">
        <v>13</v>
      </c>
    </row>
    <row r="14" spans="1:11" ht="177.75" customHeight="1" x14ac:dyDescent="0.25">
      <c r="A14" s="65" t="s">
        <v>14</v>
      </c>
      <c r="B14" s="66" t="s">
        <v>36</v>
      </c>
      <c r="C14" s="66" t="s">
        <v>157</v>
      </c>
      <c r="D14" s="67" t="s">
        <v>37</v>
      </c>
      <c r="E14" s="65" t="s">
        <v>70</v>
      </c>
      <c r="F14" s="67" t="s">
        <v>17</v>
      </c>
      <c r="G14" s="68">
        <v>45336</v>
      </c>
      <c r="H14" s="68">
        <v>45305</v>
      </c>
      <c r="I14" s="69"/>
      <c r="J14" s="101">
        <v>300000</v>
      </c>
      <c r="K14" s="67" t="s">
        <v>27</v>
      </c>
    </row>
    <row r="15" spans="1:11" ht="177.75" customHeight="1" x14ac:dyDescent="0.25">
      <c r="A15" s="65" t="s">
        <v>14</v>
      </c>
      <c r="B15" s="66" t="s">
        <v>36</v>
      </c>
      <c r="C15" s="66" t="s">
        <v>157</v>
      </c>
      <c r="D15" s="67" t="s">
        <v>37</v>
      </c>
      <c r="E15" s="65" t="s">
        <v>71</v>
      </c>
      <c r="F15" s="67" t="s">
        <v>17</v>
      </c>
      <c r="G15" s="68">
        <v>45395</v>
      </c>
      <c r="H15" s="68">
        <v>45364</v>
      </c>
      <c r="I15" s="69"/>
      <c r="J15" s="101">
        <v>140000</v>
      </c>
      <c r="K15" s="67" t="s">
        <v>27</v>
      </c>
    </row>
    <row r="16" spans="1:11" ht="177.75" customHeight="1" x14ac:dyDescent="0.25">
      <c r="A16" s="8" t="s">
        <v>14</v>
      </c>
      <c r="B16" s="37" t="s">
        <v>36</v>
      </c>
      <c r="C16" s="37" t="s">
        <v>157</v>
      </c>
      <c r="D16" s="38" t="s">
        <v>37</v>
      </c>
      <c r="E16" s="8" t="s">
        <v>73</v>
      </c>
      <c r="F16" s="38" t="s">
        <v>17</v>
      </c>
      <c r="G16" s="39">
        <v>45334</v>
      </c>
      <c r="H16" s="39">
        <v>45303</v>
      </c>
      <c r="I16" s="40"/>
      <c r="J16" s="126">
        <f>79862.4+(79862.4*15%)</f>
        <v>91841.76</v>
      </c>
      <c r="K16" s="38" t="s">
        <v>27</v>
      </c>
    </row>
    <row r="17" spans="1:11" ht="177.75" customHeight="1" x14ac:dyDescent="0.25">
      <c r="A17" s="8" t="s">
        <v>14</v>
      </c>
      <c r="B17" s="37" t="s">
        <v>36</v>
      </c>
      <c r="C17" s="37" t="s">
        <v>157</v>
      </c>
      <c r="D17" s="38" t="s">
        <v>37</v>
      </c>
      <c r="E17" s="8" t="s">
        <v>75</v>
      </c>
      <c r="F17" s="38" t="s">
        <v>12</v>
      </c>
      <c r="G17" s="39" t="s">
        <v>72</v>
      </c>
      <c r="H17" s="39"/>
      <c r="I17" s="40"/>
      <c r="J17" s="127" t="s">
        <v>76</v>
      </c>
      <c r="K17" s="38" t="s">
        <v>13</v>
      </c>
    </row>
    <row r="18" spans="1:11" ht="177.75" customHeight="1" x14ac:dyDescent="0.25">
      <c r="A18" s="8" t="s">
        <v>26</v>
      </c>
      <c r="B18" s="37" t="s">
        <v>36</v>
      </c>
      <c r="C18" s="37" t="s">
        <v>157</v>
      </c>
      <c r="D18" s="37" t="s">
        <v>37</v>
      </c>
      <c r="E18" s="37" t="s">
        <v>107</v>
      </c>
      <c r="F18" s="37" t="s">
        <v>12</v>
      </c>
      <c r="G18" s="39">
        <v>45401</v>
      </c>
      <c r="H18" s="39">
        <v>45370</v>
      </c>
      <c r="I18" s="40"/>
      <c r="J18" s="126">
        <v>10000</v>
      </c>
      <c r="K18" s="37" t="s">
        <v>27</v>
      </c>
    </row>
    <row r="19" spans="1:11" ht="177.75" customHeight="1" x14ac:dyDescent="0.25">
      <c r="A19" s="13" t="s">
        <v>9</v>
      </c>
      <c r="B19" s="13" t="s">
        <v>36</v>
      </c>
      <c r="C19" s="13" t="s">
        <v>165</v>
      </c>
      <c r="D19" s="34" t="s">
        <v>43</v>
      </c>
      <c r="E19" s="13" t="s">
        <v>147</v>
      </c>
      <c r="F19" s="35" t="s">
        <v>17</v>
      </c>
      <c r="G19" s="14" t="s">
        <v>72</v>
      </c>
      <c r="H19" s="13"/>
      <c r="I19" s="24">
        <v>45353</v>
      </c>
      <c r="J19" s="95">
        <v>50000</v>
      </c>
      <c r="K19" s="34" t="s">
        <v>13</v>
      </c>
    </row>
    <row r="20" spans="1:11" ht="177.75" customHeight="1" x14ac:dyDescent="0.25">
      <c r="A20" s="128" t="s">
        <v>9</v>
      </c>
      <c r="B20" s="128" t="s">
        <v>36</v>
      </c>
      <c r="C20" s="128" t="s">
        <v>171</v>
      </c>
      <c r="D20" s="129" t="s">
        <v>37</v>
      </c>
      <c r="E20" s="128" t="s">
        <v>51</v>
      </c>
      <c r="F20" s="129" t="s">
        <v>17</v>
      </c>
      <c r="G20" s="130">
        <v>45647</v>
      </c>
      <c r="H20" s="130">
        <v>45617</v>
      </c>
      <c r="I20" s="130"/>
      <c r="J20" s="131">
        <v>440000</v>
      </c>
      <c r="K20" s="129" t="s">
        <v>27</v>
      </c>
    </row>
    <row r="21" spans="1:11" ht="177.75" customHeight="1" x14ac:dyDescent="0.25">
      <c r="A21" s="128" t="s">
        <v>14</v>
      </c>
      <c r="B21" s="132" t="s">
        <v>36</v>
      </c>
      <c r="C21" s="132" t="s">
        <v>171</v>
      </c>
      <c r="D21" s="133" t="s">
        <v>37</v>
      </c>
      <c r="E21" s="128" t="s">
        <v>69</v>
      </c>
      <c r="F21" s="133" t="s">
        <v>17</v>
      </c>
      <c r="G21" s="134" t="s">
        <v>72</v>
      </c>
      <c r="H21" s="134">
        <v>45615</v>
      </c>
      <c r="I21" s="130"/>
      <c r="J21" s="135">
        <f>(92000*15%)+92000</f>
        <v>105800</v>
      </c>
      <c r="K21" s="133" t="s">
        <v>27</v>
      </c>
    </row>
    <row r="22" spans="1:11" ht="177.75" customHeight="1" x14ac:dyDescent="0.25">
      <c r="A22" s="128" t="s">
        <v>91</v>
      </c>
      <c r="B22" s="132" t="s">
        <v>36</v>
      </c>
      <c r="C22" s="132" t="s">
        <v>171</v>
      </c>
      <c r="D22" s="133" t="s">
        <v>37</v>
      </c>
      <c r="E22" s="136" t="s">
        <v>94</v>
      </c>
      <c r="F22" s="133" t="s">
        <v>12</v>
      </c>
      <c r="G22" s="130">
        <v>45472</v>
      </c>
      <c r="H22" s="130">
        <v>45441</v>
      </c>
      <c r="I22" s="130"/>
      <c r="J22" s="135">
        <v>52500</v>
      </c>
      <c r="K22" s="133" t="s">
        <v>27</v>
      </c>
    </row>
    <row r="23" spans="1:11" ht="177.75" customHeight="1" x14ac:dyDescent="0.25">
      <c r="A23" s="81" t="s">
        <v>91</v>
      </c>
      <c r="B23" s="82" t="s">
        <v>36</v>
      </c>
      <c r="C23" s="82" t="s">
        <v>164</v>
      </c>
      <c r="D23" s="83" t="s">
        <v>43</v>
      </c>
      <c r="E23" s="81" t="s">
        <v>99</v>
      </c>
      <c r="F23" s="83" t="s">
        <v>17</v>
      </c>
      <c r="G23" s="81" t="s">
        <v>72</v>
      </c>
      <c r="H23" s="81"/>
      <c r="I23" s="84">
        <v>45323</v>
      </c>
      <c r="J23" s="104">
        <v>10000</v>
      </c>
      <c r="K23" s="83" t="s">
        <v>13</v>
      </c>
    </row>
    <row r="24" spans="1:11" ht="177.75" customHeight="1" x14ac:dyDescent="0.25">
      <c r="A24" s="81" t="s">
        <v>22</v>
      </c>
      <c r="B24" s="82" t="s">
        <v>36</v>
      </c>
      <c r="C24" s="82" t="s">
        <v>164</v>
      </c>
      <c r="D24" s="83" t="s">
        <v>43</v>
      </c>
      <c r="E24" s="81" t="s">
        <v>183</v>
      </c>
      <c r="F24" s="83" t="s">
        <v>12</v>
      </c>
      <c r="G24" s="81" t="s">
        <v>72</v>
      </c>
      <c r="H24" s="82"/>
      <c r="I24" s="84">
        <v>45323</v>
      </c>
      <c r="J24" s="104">
        <f>1400+19000+224000+49000+12000+15000+15000+1000+11000+5500+800+4000+4000+3900</f>
        <v>365600</v>
      </c>
      <c r="K24" s="83"/>
    </row>
    <row r="25" spans="1:11" ht="177.75" customHeight="1" x14ac:dyDescent="0.25">
      <c r="A25" s="81" t="s">
        <v>22</v>
      </c>
      <c r="B25" s="82" t="s">
        <v>36</v>
      </c>
      <c r="C25" s="82" t="s">
        <v>164</v>
      </c>
      <c r="D25" s="83" t="s">
        <v>37</v>
      </c>
      <c r="E25" s="81" t="s">
        <v>145</v>
      </c>
      <c r="F25" s="83" t="s">
        <v>12</v>
      </c>
      <c r="G25" s="88">
        <v>45521</v>
      </c>
      <c r="H25" s="88">
        <v>45490</v>
      </c>
      <c r="I25" s="84"/>
      <c r="J25" s="108">
        <v>141271.54</v>
      </c>
      <c r="K25" s="83" t="s">
        <v>27</v>
      </c>
    </row>
    <row r="26" spans="1:11" ht="177.75" customHeight="1" x14ac:dyDescent="0.25">
      <c r="A26" s="90" t="s">
        <v>9</v>
      </c>
      <c r="B26" s="90" t="s">
        <v>36</v>
      </c>
      <c r="C26" s="90" t="s">
        <v>175</v>
      </c>
      <c r="D26" s="89" t="s">
        <v>37</v>
      </c>
      <c r="E26" s="90" t="s">
        <v>42</v>
      </c>
      <c r="F26" s="89" t="s">
        <v>12</v>
      </c>
      <c r="G26" s="91">
        <v>45501</v>
      </c>
      <c r="H26" s="91">
        <v>45471</v>
      </c>
      <c r="I26" s="91"/>
      <c r="J26" s="97">
        <v>1716</v>
      </c>
      <c r="K26" s="89" t="s">
        <v>27</v>
      </c>
    </row>
    <row r="27" spans="1:11" ht="177.75" customHeight="1" x14ac:dyDescent="0.25">
      <c r="A27" s="90" t="s">
        <v>26</v>
      </c>
      <c r="B27" s="92" t="s">
        <v>36</v>
      </c>
      <c r="C27" s="90" t="s">
        <v>175</v>
      </c>
      <c r="D27" s="92" t="s">
        <v>37</v>
      </c>
      <c r="E27" s="92" t="s">
        <v>106</v>
      </c>
      <c r="F27" s="92" t="s">
        <v>12</v>
      </c>
      <c r="G27" s="93">
        <v>45395</v>
      </c>
      <c r="H27" s="93">
        <v>45364</v>
      </c>
      <c r="I27" s="91"/>
      <c r="J27" s="106">
        <v>100000</v>
      </c>
      <c r="K27" s="92" t="s">
        <v>27</v>
      </c>
    </row>
    <row r="28" spans="1:11" ht="177.75" customHeight="1" x14ac:dyDescent="0.25">
      <c r="A28" s="90" t="s">
        <v>26</v>
      </c>
      <c r="B28" s="92" t="s">
        <v>36</v>
      </c>
      <c r="C28" s="90" t="s">
        <v>175</v>
      </c>
      <c r="D28" s="92" t="s">
        <v>37</v>
      </c>
      <c r="E28" s="92" t="s">
        <v>109</v>
      </c>
      <c r="F28" s="92" t="s">
        <v>17</v>
      </c>
      <c r="G28" s="93">
        <v>45420</v>
      </c>
      <c r="H28" s="93">
        <v>45390</v>
      </c>
      <c r="I28" s="91"/>
      <c r="J28" s="106">
        <v>20000</v>
      </c>
      <c r="K28" s="92" t="s">
        <v>27</v>
      </c>
    </row>
    <row r="29" spans="1:11" ht="177.75" customHeight="1" x14ac:dyDescent="0.25">
      <c r="A29" s="90" t="s">
        <v>26</v>
      </c>
      <c r="B29" s="92" t="s">
        <v>36</v>
      </c>
      <c r="C29" s="90" t="s">
        <v>175</v>
      </c>
      <c r="D29" s="92" t="s">
        <v>37</v>
      </c>
      <c r="E29" s="92" t="s">
        <v>112</v>
      </c>
      <c r="F29" s="92" t="s">
        <v>17</v>
      </c>
      <c r="G29" s="93">
        <v>45412</v>
      </c>
      <c r="H29" s="93">
        <v>45381</v>
      </c>
      <c r="I29" s="91"/>
      <c r="J29" s="106">
        <v>200000</v>
      </c>
      <c r="K29" s="92" t="s">
        <v>27</v>
      </c>
    </row>
    <row r="30" spans="1:11" ht="177.75" customHeight="1" x14ac:dyDescent="0.25">
      <c r="A30" s="90" t="s">
        <v>26</v>
      </c>
      <c r="B30" s="92" t="s">
        <v>36</v>
      </c>
      <c r="C30" s="90" t="s">
        <v>175</v>
      </c>
      <c r="D30" s="92" t="s">
        <v>37</v>
      </c>
      <c r="E30" s="90" t="s">
        <v>114</v>
      </c>
      <c r="F30" s="92" t="s">
        <v>17</v>
      </c>
      <c r="G30" s="93">
        <v>45474</v>
      </c>
      <c r="H30" s="92"/>
      <c r="I30" s="91">
        <v>45383</v>
      </c>
      <c r="J30" s="106">
        <v>120000</v>
      </c>
      <c r="K30" s="92" t="s">
        <v>13</v>
      </c>
    </row>
    <row r="31" spans="1:11" ht="177.75" customHeight="1" x14ac:dyDescent="0.25">
      <c r="A31" s="90" t="s">
        <v>26</v>
      </c>
      <c r="B31" s="92" t="s">
        <v>36</v>
      </c>
      <c r="C31" s="90" t="s">
        <v>175</v>
      </c>
      <c r="D31" s="90" t="s">
        <v>117</v>
      </c>
      <c r="E31" s="90" t="s">
        <v>184</v>
      </c>
      <c r="F31" s="92" t="s">
        <v>17</v>
      </c>
      <c r="G31" s="92" t="s">
        <v>72</v>
      </c>
      <c r="H31" s="92"/>
      <c r="I31" s="91">
        <v>45342</v>
      </c>
      <c r="J31" s="110">
        <f>30000+147000+100000</f>
        <v>277000</v>
      </c>
      <c r="K31" s="92" t="s">
        <v>27</v>
      </c>
    </row>
    <row r="32" spans="1:11" ht="177.75" customHeight="1" x14ac:dyDescent="0.25">
      <c r="A32" s="74" t="s">
        <v>26</v>
      </c>
      <c r="B32" s="75" t="s">
        <v>36</v>
      </c>
      <c r="C32" s="75" t="s">
        <v>175</v>
      </c>
      <c r="D32" s="75" t="s">
        <v>37</v>
      </c>
      <c r="E32" s="75" t="s">
        <v>108</v>
      </c>
      <c r="F32" s="75" t="s">
        <v>17</v>
      </c>
      <c r="G32" s="77">
        <v>45413</v>
      </c>
      <c r="H32" s="77">
        <v>45383</v>
      </c>
      <c r="I32" s="36"/>
      <c r="J32" s="102">
        <v>70000</v>
      </c>
      <c r="K32" s="75" t="s">
        <v>13</v>
      </c>
    </row>
    <row r="33" spans="1:11" ht="177.75" customHeight="1" x14ac:dyDescent="0.25">
      <c r="A33" s="74" t="s">
        <v>26</v>
      </c>
      <c r="B33" s="75" t="s">
        <v>36</v>
      </c>
      <c r="C33" s="75" t="s">
        <v>175</v>
      </c>
      <c r="D33" s="75" t="s">
        <v>37</v>
      </c>
      <c r="E33" s="75" t="s">
        <v>115</v>
      </c>
      <c r="F33" s="75" t="s">
        <v>144</v>
      </c>
      <c r="G33" s="77">
        <v>45518</v>
      </c>
      <c r="H33" s="77">
        <v>45487</v>
      </c>
      <c r="I33" s="36"/>
      <c r="J33" s="102">
        <v>60000</v>
      </c>
      <c r="K33" s="75" t="s">
        <v>27</v>
      </c>
    </row>
    <row r="34" spans="1:11" ht="177.75" customHeight="1" x14ac:dyDescent="0.25">
      <c r="A34" s="58" t="s">
        <v>187</v>
      </c>
      <c r="B34" s="60" t="s">
        <v>36</v>
      </c>
      <c r="C34" s="58" t="s">
        <v>158</v>
      </c>
      <c r="D34" s="60" t="s">
        <v>37</v>
      </c>
      <c r="E34" s="58" t="s">
        <v>188</v>
      </c>
      <c r="F34" s="60" t="s">
        <v>17</v>
      </c>
      <c r="G34" s="61">
        <v>45401</v>
      </c>
      <c r="H34" s="59" t="s">
        <v>67</v>
      </c>
      <c r="I34" s="59"/>
      <c r="J34" s="107">
        <f>1000+10000+1206.7</f>
        <v>12206.7</v>
      </c>
      <c r="K34" s="60" t="s">
        <v>27</v>
      </c>
    </row>
    <row r="35" spans="1:11" ht="177.75" customHeight="1" x14ac:dyDescent="0.25">
      <c r="A35" s="58" t="s">
        <v>26</v>
      </c>
      <c r="B35" s="60" t="s">
        <v>36</v>
      </c>
      <c r="C35" s="60" t="s">
        <v>158</v>
      </c>
      <c r="D35" s="60" t="s">
        <v>37</v>
      </c>
      <c r="E35" s="60" t="s">
        <v>110</v>
      </c>
      <c r="F35" s="60" t="s">
        <v>17</v>
      </c>
      <c r="G35" s="61">
        <v>45418</v>
      </c>
      <c r="H35" s="60"/>
      <c r="I35" s="59">
        <v>45357</v>
      </c>
      <c r="J35" s="107">
        <v>30000</v>
      </c>
      <c r="K35" s="60" t="s">
        <v>13</v>
      </c>
    </row>
    <row r="36" spans="1:11" ht="177.75" customHeight="1" x14ac:dyDescent="0.25">
      <c r="A36" s="58" t="s">
        <v>26</v>
      </c>
      <c r="B36" s="60" t="s">
        <v>36</v>
      </c>
      <c r="C36" s="60" t="s">
        <v>158</v>
      </c>
      <c r="D36" s="60" t="s">
        <v>37</v>
      </c>
      <c r="E36" s="60" t="s">
        <v>111</v>
      </c>
      <c r="F36" s="60" t="s">
        <v>17</v>
      </c>
      <c r="G36" s="61">
        <v>45515</v>
      </c>
      <c r="H36" s="60"/>
      <c r="I36" s="59">
        <v>45423</v>
      </c>
      <c r="J36" s="107">
        <v>200000</v>
      </c>
      <c r="K36" s="60" t="s">
        <v>13</v>
      </c>
    </row>
    <row r="37" spans="1:11" ht="177.75" customHeight="1" x14ac:dyDescent="0.25">
      <c r="A37" s="58" t="s">
        <v>26</v>
      </c>
      <c r="B37" s="60" t="s">
        <v>36</v>
      </c>
      <c r="C37" s="60" t="s">
        <v>158</v>
      </c>
      <c r="D37" s="60" t="s">
        <v>37</v>
      </c>
      <c r="E37" s="60" t="s">
        <v>113</v>
      </c>
      <c r="F37" s="60" t="s">
        <v>12</v>
      </c>
      <c r="G37" s="61">
        <v>45413</v>
      </c>
      <c r="H37" s="60"/>
      <c r="I37" s="59">
        <v>45352</v>
      </c>
      <c r="J37" s="107">
        <v>12000</v>
      </c>
      <c r="K37" s="60" t="s">
        <v>13</v>
      </c>
    </row>
    <row r="38" spans="1:11" ht="177.75" customHeight="1" x14ac:dyDescent="0.25">
      <c r="A38" s="176" t="s">
        <v>186</v>
      </c>
      <c r="B38" s="168" t="s">
        <v>36</v>
      </c>
      <c r="C38" s="168" t="s">
        <v>158</v>
      </c>
      <c r="D38" s="168" t="s">
        <v>37</v>
      </c>
      <c r="E38" s="176" t="s">
        <v>185</v>
      </c>
      <c r="F38" s="168" t="s">
        <v>12</v>
      </c>
      <c r="G38" s="170"/>
      <c r="H38" s="170"/>
      <c r="I38" s="172">
        <v>45352</v>
      </c>
      <c r="J38" s="174">
        <f>410000+4000</f>
        <v>414000</v>
      </c>
      <c r="K38" s="168" t="s">
        <v>13</v>
      </c>
    </row>
    <row r="39" spans="1:11" ht="177.75" customHeight="1" x14ac:dyDescent="0.25">
      <c r="A39" s="70" t="s">
        <v>26</v>
      </c>
      <c r="B39" s="71" t="s">
        <v>36</v>
      </c>
      <c r="C39" s="71" t="s">
        <v>158</v>
      </c>
      <c r="D39" s="71" t="s">
        <v>37</v>
      </c>
      <c r="E39" s="71" t="s">
        <v>116</v>
      </c>
      <c r="F39" s="71" t="s">
        <v>144</v>
      </c>
      <c r="G39" s="178">
        <v>45627</v>
      </c>
      <c r="H39" s="178">
        <v>45597</v>
      </c>
      <c r="I39" s="73"/>
      <c r="J39" s="103">
        <v>20000</v>
      </c>
      <c r="K39" s="71" t="s">
        <v>27</v>
      </c>
    </row>
    <row r="40" spans="1:11" ht="177.75" customHeight="1" x14ac:dyDescent="0.25">
      <c r="A40" s="175" t="s">
        <v>82</v>
      </c>
      <c r="B40" s="167" t="s">
        <v>36</v>
      </c>
      <c r="C40" s="167" t="s">
        <v>161</v>
      </c>
      <c r="D40" s="177" t="s">
        <v>43</v>
      </c>
      <c r="E40" s="175" t="s">
        <v>83</v>
      </c>
      <c r="F40" s="177" t="s">
        <v>17</v>
      </c>
      <c r="G40" s="175" t="s">
        <v>72</v>
      </c>
      <c r="H40" s="175"/>
      <c r="I40" s="171">
        <v>45323</v>
      </c>
      <c r="J40" s="173">
        <v>60000</v>
      </c>
      <c r="K40" s="177" t="s">
        <v>13</v>
      </c>
    </row>
    <row r="41" spans="1:11" ht="177.75" customHeight="1" x14ac:dyDescent="0.25">
      <c r="A41" s="162" t="s">
        <v>82</v>
      </c>
      <c r="B41" s="163" t="s">
        <v>36</v>
      </c>
      <c r="C41" s="163" t="s">
        <v>161</v>
      </c>
      <c r="D41" s="166" t="s">
        <v>43</v>
      </c>
      <c r="E41" s="162" t="s">
        <v>89</v>
      </c>
      <c r="F41" s="166" t="s">
        <v>17</v>
      </c>
      <c r="G41" s="162" t="s">
        <v>72</v>
      </c>
      <c r="H41" s="162"/>
      <c r="I41" s="164">
        <v>45323</v>
      </c>
      <c r="J41" s="165">
        <v>8000</v>
      </c>
      <c r="K41" s="166" t="s">
        <v>13</v>
      </c>
    </row>
    <row r="42" spans="1:11" ht="177.75" customHeight="1" x14ac:dyDescent="0.25">
      <c r="A42" s="70" t="s">
        <v>22</v>
      </c>
      <c r="B42" s="71" t="s">
        <v>36</v>
      </c>
      <c r="C42" s="71" t="s">
        <v>161</v>
      </c>
      <c r="D42" s="72" t="s">
        <v>43</v>
      </c>
      <c r="E42" s="70" t="s">
        <v>122</v>
      </c>
      <c r="F42" s="72" t="s">
        <v>123</v>
      </c>
      <c r="G42" s="71" t="s">
        <v>177</v>
      </c>
      <c r="H42" s="71"/>
      <c r="I42" s="71" t="s">
        <v>178</v>
      </c>
      <c r="J42" s="103">
        <v>30000</v>
      </c>
      <c r="K42" s="72" t="s">
        <v>13</v>
      </c>
    </row>
    <row r="43" spans="1:11" ht="177.75" customHeight="1" x14ac:dyDescent="0.25">
      <c r="A43" s="74" t="s">
        <v>16</v>
      </c>
      <c r="B43" s="75" t="s">
        <v>36</v>
      </c>
      <c r="C43" s="75" t="s">
        <v>160</v>
      </c>
      <c r="D43" s="76" t="s">
        <v>37</v>
      </c>
      <c r="E43" s="74" t="s">
        <v>81</v>
      </c>
      <c r="F43" s="76" t="s">
        <v>17</v>
      </c>
      <c r="G43" s="75" t="s">
        <v>177</v>
      </c>
      <c r="H43" s="75"/>
      <c r="I43" s="36" t="s">
        <v>178</v>
      </c>
      <c r="J43" s="102">
        <v>7370</v>
      </c>
      <c r="K43" s="75" t="s">
        <v>13</v>
      </c>
    </row>
    <row r="44" spans="1:11" ht="177.75" customHeight="1" x14ac:dyDescent="0.25">
      <c r="A44" s="74" t="s">
        <v>82</v>
      </c>
      <c r="B44" s="75" t="s">
        <v>36</v>
      </c>
      <c r="C44" s="75" t="s">
        <v>160</v>
      </c>
      <c r="D44" s="76" t="s">
        <v>43</v>
      </c>
      <c r="E44" s="169" t="s">
        <v>90</v>
      </c>
      <c r="F44" s="76" t="s">
        <v>17</v>
      </c>
      <c r="G44" s="74" t="s">
        <v>72</v>
      </c>
      <c r="H44" s="74"/>
      <c r="I44" s="36">
        <v>45323</v>
      </c>
      <c r="J44" s="102">
        <v>12000</v>
      </c>
      <c r="K44" s="76" t="s">
        <v>13</v>
      </c>
    </row>
    <row r="45" spans="1:11" ht="177.75" customHeight="1" x14ac:dyDescent="0.25">
      <c r="A45" s="13" t="s">
        <v>9</v>
      </c>
      <c r="B45" s="13" t="s">
        <v>36</v>
      </c>
      <c r="C45" s="13" t="s">
        <v>170</v>
      </c>
      <c r="D45" s="34" t="s">
        <v>37</v>
      </c>
      <c r="E45" s="112" t="s">
        <v>49</v>
      </c>
      <c r="F45" s="35" t="s">
        <v>17</v>
      </c>
      <c r="G45" s="14">
        <v>45444</v>
      </c>
      <c r="H45" s="24">
        <v>45413</v>
      </c>
      <c r="I45" s="24"/>
      <c r="J45" s="95">
        <v>13200</v>
      </c>
      <c r="K45" s="34" t="s">
        <v>27</v>
      </c>
    </row>
    <row r="46" spans="1:11" ht="177.75" customHeight="1" x14ac:dyDescent="0.25">
      <c r="A46" s="137" t="s">
        <v>9</v>
      </c>
      <c r="B46" s="137" t="s">
        <v>36</v>
      </c>
      <c r="C46" s="137" t="s">
        <v>170</v>
      </c>
      <c r="D46" s="138" t="s">
        <v>37</v>
      </c>
      <c r="E46" s="137" t="s">
        <v>55</v>
      </c>
      <c r="F46" s="138" t="s">
        <v>17</v>
      </c>
      <c r="G46" s="139">
        <v>45428</v>
      </c>
      <c r="H46" s="139">
        <v>45398</v>
      </c>
      <c r="I46" s="139"/>
      <c r="J46" s="140">
        <v>1427</v>
      </c>
      <c r="K46" s="138" t="s">
        <v>27</v>
      </c>
    </row>
    <row r="47" spans="1:11" ht="177.75" customHeight="1" x14ac:dyDescent="0.25">
      <c r="A47" s="137" t="s">
        <v>9</v>
      </c>
      <c r="B47" s="137" t="s">
        <v>36</v>
      </c>
      <c r="C47" s="137" t="s">
        <v>170</v>
      </c>
      <c r="D47" s="138" t="s">
        <v>37</v>
      </c>
      <c r="E47" s="137" t="s">
        <v>60</v>
      </c>
      <c r="F47" s="138" t="s">
        <v>12</v>
      </c>
      <c r="G47" s="139">
        <v>45434</v>
      </c>
      <c r="H47" s="139">
        <v>45404</v>
      </c>
      <c r="I47" s="139"/>
      <c r="J47" s="140">
        <v>12600</v>
      </c>
      <c r="K47" s="138" t="s">
        <v>27</v>
      </c>
    </row>
    <row r="48" spans="1:11" ht="177.75" customHeight="1" x14ac:dyDescent="0.25">
      <c r="A48" s="137" t="s">
        <v>9</v>
      </c>
      <c r="B48" s="137" t="s">
        <v>36</v>
      </c>
      <c r="C48" s="137" t="s">
        <v>170</v>
      </c>
      <c r="D48" s="138" t="s">
        <v>37</v>
      </c>
      <c r="E48" s="137" t="s">
        <v>64</v>
      </c>
      <c r="F48" s="138" t="s">
        <v>12</v>
      </c>
      <c r="G48" s="139">
        <v>45977</v>
      </c>
      <c r="H48" s="139">
        <v>45581</v>
      </c>
      <c r="I48" s="139"/>
      <c r="J48" s="140">
        <v>9666</v>
      </c>
      <c r="K48" s="138" t="s">
        <v>27</v>
      </c>
    </row>
    <row r="49" spans="1:11" ht="177.75" customHeight="1" x14ac:dyDescent="0.25">
      <c r="A49" s="137" t="s">
        <v>9</v>
      </c>
      <c r="B49" s="137" t="s">
        <v>36</v>
      </c>
      <c r="C49" s="137" t="s">
        <v>170</v>
      </c>
      <c r="D49" s="138" t="s">
        <v>37</v>
      </c>
      <c r="E49" s="137" t="s">
        <v>65</v>
      </c>
      <c r="F49" s="138" t="s">
        <v>12</v>
      </c>
      <c r="G49" s="139">
        <v>45619</v>
      </c>
      <c r="H49" s="139">
        <v>45588</v>
      </c>
      <c r="I49" s="139"/>
      <c r="J49" s="140">
        <v>4515</v>
      </c>
      <c r="K49" s="138" t="s">
        <v>27</v>
      </c>
    </row>
    <row r="50" spans="1:11" ht="177.75" customHeight="1" x14ac:dyDescent="0.25">
      <c r="A50" s="137" t="s">
        <v>9</v>
      </c>
      <c r="B50" s="137" t="s">
        <v>36</v>
      </c>
      <c r="C50" s="137" t="s">
        <v>170</v>
      </c>
      <c r="D50" s="138" t="s">
        <v>43</v>
      </c>
      <c r="E50" s="137" t="s">
        <v>66</v>
      </c>
      <c r="F50" s="138" t="s">
        <v>17</v>
      </c>
      <c r="G50" s="139">
        <v>45566</v>
      </c>
      <c r="H50" s="139">
        <v>45536</v>
      </c>
      <c r="I50" s="139"/>
      <c r="J50" s="140">
        <v>1925</v>
      </c>
      <c r="K50" s="138" t="s">
        <v>27</v>
      </c>
    </row>
    <row r="51" spans="1:11" ht="177.75" customHeight="1" x14ac:dyDescent="0.25">
      <c r="A51" s="137" t="s">
        <v>9</v>
      </c>
      <c r="B51" s="137" t="s">
        <v>36</v>
      </c>
      <c r="C51" s="137" t="s">
        <v>170</v>
      </c>
      <c r="D51" s="138" t="s">
        <v>37</v>
      </c>
      <c r="E51" s="137" t="s">
        <v>68</v>
      </c>
      <c r="F51" s="138" t="s">
        <v>12</v>
      </c>
      <c r="G51" s="139">
        <v>45627</v>
      </c>
      <c r="H51" s="139">
        <v>45597</v>
      </c>
      <c r="I51" s="139"/>
      <c r="J51" s="140">
        <v>73972.800000000003</v>
      </c>
      <c r="K51" s="138" t="s">
        <v>27</v>
      </c>
    </row>
    <row r="52" spans="1:11" ht="177.75" customHeight="1" x14ac:dyDescent="0.25">
      <c r="A52" s="85" t="s">
        <v>9</v>
      </c>
      <c r="B52" s="85" t="s">
        <v>36</v>
      </c>
      <c r="C52" s="85" t="s">
        <v>169</v>
      </c>
      <c r="D52" s="141" t="s">
        <v>37</v>
      </c>
      <c r="E52" s="85" t="s">
        <v>46</v>
      </c>
      <c r="F52" s="141" t="s">
        <v>17</v>
      </c>
      <c r="G52" s="87">
        <v>45490</v>
      </c>
      <c r="H52" s="87">
        <v>45460</v>
      </c>
      <c r="I52" s="87"/>
      <c r="J52" s="142">
        <v>15378</v>
      </c>
      <c r="K52" s="141" t="s">
        <v>27</v>
      </c>
    </row>
    <row r="53" spans="1:11" ht="177.75" customHeight="1" x14ac:dyDescent="0.25">
      <c r="A53" s="85" t="s">
        <v>9</v>
      </c>
      <c r="B53" s="85" t="s">
        <v>36</v>
      </c>
      <c r="C53" s="85" t="s">
        <v>169</v>
      </c>
      <c r="D53" s="141" t="s">
        <v>37</v>
      </c>
      <c r="E53" s="85" t="s">
        <v>53</v>
      </c>
      <c r="F53" s="141" t="s">
        <v>12</v>
      </c>
      <c r="G53" s="87">
        <v>46279</v>
      </c>
      <c r="H53" s="87">
        <v>45518</v>
      </c>
      <c r="I53" s="87"/>
      <c r="J53" s="142">
        <v>6316</v>
      </c>
      <c r="K53" s="141" t="s">
        <v>27</v>
      </c>
    </row>
    <row r="54" spans="1:11" ht="177.75" customHeight="1" x14ac:dyDescent="0.25">
      <c r="A54" s="85" t="s">
        <v>9</v>
      </c>
      <c r="B54" s="85" t="s">
        <v>36</v>
      </c>
      <c r="C54" s="85" t="s">
        <v>169</v>
      </c>
      <c r="D54" s="141" t="s">
        <v>37</v>
      </c>
      <c r="E54" s="85" t="s">
        <v>54</v>
      </c>
      <c r="F54" s="141" t="s">
        <v>15</v>
      </c>
      <c r="G54" s="87">
        <v>45476</v>
      </c>
      <c r="H54" s="87">
        <v>45446</v>
      </c>
      <c r="I54" s="87"/>
      <c r="J54" s="142">
        <v>30500</v>
      </c>
      <c r="K54" s="141" t="s">
        <v>27</v>
      </c>
    </row>
    <row r="55" spans="1:11" ht="177.75" customHeight="1" x14ac:dyDescent="0.25">
      <c r="A55" s="85" t="s">
        <v>9</v>
      </c>
      <c r="B55" s="85" t="s">
        <v>36</v>
      </c>
      <c r="C55" s="85" t="s">
        <v>169</v>
      </c>
      <c r="D55" s="141" t="s">
        <v>37</v>
      </c>
      <c r="E55" s="85" t="s">
        <v>59</v>
      </c>
      <c r="F55" s="141" t="s">
        <v>17</v>
      </c>
      <c r="G55" s="87">
        <v>45459</v>
      </c>
      <c r="H55" s="85"/>
      <c r="I55" s="87">
        <v>45367</v>
      </c>
      <c r="J55" s="142">
        <v>792000</v>
      </c>
      <c r="K55" s="141" t="s">
        <v>13</v>
      </c>
    </row>
    <row r="56" spans="1:11" ht="177.75" customHeight="1" x14ac:dyDescent="0.25">
      <c r="A56" s="85" t="s">
        <v>9</v>
      </c>
      <c r="B56" s="85" t="s">
        <v>36</v>
      </c>
      <c r="C56" s="85" t="s">
        <v>169</v>
      </c>
      <c r="D56" s="141" t="s">
        <v>37</v>
      </c>
      <c r="E56" s="85" t="s">
        <v>62</v>
      </c>
      <c r="F56" s="141" t="s">
        <v>15</v>
      </c>
      <c r="G56" s="87">
        <v>45855</v>
      </c>
      <c r="H56" s="87">
        <v>45460</v>
      </c>
      <c r="I56" s="87"/>
      <c r="J56" s="142">
        <v>4235</v>
      </c>
      <c r="K56" s="141" t="s">
        <v>27</v>
      </c>
    </row>
    <row r="57" spans="1:11" ht="177.75" customHeight="1" x14ac:dyDescent="0.25">
      <c r="A57" s="85" t="s">
        <v>104</v>
      </c>
      <c r="B57" s="86" t="s">
        <v>36</v>
      </c>
      <c r="C57" s="86" t="s">
        <v>169</v>
      </c>
      <c r="D57" s="86" t="s">
        <v>43</v>
      </c>
      <c r="E57" s="85" t="s">
        <v>146</v>
      </c>
      <c r="F57" s="86" t="s">
        <v>12</v>
      </c>
      <c r="G57" s="143">
        <v>45383</v>
      </c>
      <c r="H57" s="86"/>
      <c r="I57" s="87">
        <v>45352</v>
      </c>
      <c r="J57" s="142">
        <v>3000</v>
      </c>
      <c r="K57" s="86" t="s">
        <v>13</v>
      </c>
    </row>
    <row r="58" spans="1:11" ht="177.75" customHeight="1" x14ac:dyDescent="0.25">
      <c r="A58" s="13" t="s">
        <v>9</v>
      </c>
      <c r="B58" s="13" t="s">
        <v>36</v>
      </c>
      <c r="C58" s="13" t="s">
        <v>168</v>
      </c>
      <c r="D58" s="34" t="s">
        <v>43</v>
      </c>
      <c r="E58" s="13" t="s">
        <v>44</v>
      </c>
      <c r="F58" s="35" t="s">
        <v>12</v>
      </c>
      <c r="G58" s="14">
        <v>45409</v>
      </c>
      <c r="H58" s="24">
        <v>45378</v>
      </c>
      <c r="I58" s="24"/>
      <c r="J58" s="95">
        <v>18260</v>
      </c>
      <c r="K58" s="34" t="s">
        <v>27</v>
      </c>
    </row>
    <row r="59" spans="1:11" ht="177.75" customHeight="1" x14ac:dyDescent="0.25">
      <c r="A59" s="144" t="s">
        <v>9</v>
      </c>
      <c r="B59" s="144" t="s">
        <v>36</v>
      </c>
      <c r="C59" s="144" t="s">
        <v>176</v>
      </c>
      <c r="D59" s="145" t="s">
        <v>37</v>
      </c>
      <c r="E59" s="144" t="s">
        <v>50</v>
      </c>
      <c r="F59" s="145" t="s">
        <v>12</v>
      </c>
      <c r="G59" s="146">
        <v>45555</v>
      </c>
      <c r="H59" s="146">
        <v>45524</v>
      </c>
      <c r="I59" s="146"/>
      <c r="J59" s="147">
        <v>15518.8</v>
      </c>
      <c r="K59" s="145" t="s">
        <v>27</v>
      </c>
    </row>
    <row r="60" spans="1:11" ht="177.75" customHeight="1" x14ac:dyDescent="0.25">
      <c r="A60" s="144" t="s">
        <v>26</v>
      </c>
      <c r="B60" s="148" t="s">
        <v>36</v>
      </c>
      <c r="C60" s="144" t="s">
        <v>176</v>
      </c>
      <c r="D60" s="144" t="s">
        <v>117</v>
      </c>
      <c r="E60" s="144" t="s">
        <v>118</v>
      </c>
      <c r="F60" s="148" t="s">
        <v>12</v>
      </c>
      <c r="G60" s="148" t="s">
        <v>177</v>
      </c>
      <c r="H60" s="148"/>
      <c r="I60" s="146" t="s">
        <v>178</v>
      </c>
      <c r="J60" s="149">
        <v>80000</v>
      </c>
      <c r="K60" s="148" t="s">
        <v>13</v>
      </c>
    </row>
    <row r="61" spans="1:11" ht="177.75" customHeight="1" x14ac:dyDescent="0.25">
      <c r="A61" s="62" t="s">
        <v>9</v>
      </c>
      <c r="B61" s="62" t="s">
        <v>36</v>
      </c>
      <c r="C61" s="62" t="s">
        <v>159</v>
      </c>
      <c r="D61" s="63" t="s">
        <v>37</v>
      </c>
      <c r="E61" s="62" t="s">
        <v>40</v>
      </c>
      <c r="F61" s="63" t="s">
        <v>17</v>
      </c>
      <c r="G61" s="64">
        <v>45414</v>
      </c>
      <c r="H61" s="62"/>
      <c r="I61" s="64">
        <v>45353</v>
      </c>
      <c r="J61" s="96">
        <v>1184</v>
      </c>
      <c r="K61" s="63" t="s">
        <v>13</v>
      </c>
    </row>
    <row r="62" spans="1:11" ht="177.75" customHeight="1" x14ac:dyDescent="0.25">
      <c r="A62" s="62" t="s">
        <v>9</v>
      </c>
      <c r="B62" s="62" t="s">
        <v>36</v>
      </c>
      <c r="C62" s="62" t="s">
        <v>159</v>
      </c>
      <c r="D62" s="63" t="s">
        <v>37</v>
      </c>
      <c r="E62" s="62" t="s">
        <v>189</v>
      </c>
      <c r="F62" s="63" t="s">
        <v>17</v>
      </c>
      <c r="G62" s="64">
        <v>45541</v>
      </c>
      <c r="H62" s="62"/>
      <c r="I62" s="64">
        <v>45479</v>
      </c>
      <c r="J62" s="96">
        <f>2800+1240+10325.31</f>
        <v>14365.31</v>
      </c>
      <c r="K62" s="63" t="s">
        <v>13</v>
      </c>
    </row>
    <row r="63" spans="1:11" ht="177.75" customHeight="1" x14ac:dyDescent="0.25">
      <c r="A63" s="62" t="s">
        <v>9</v>
      </c>
      <c r="B63" s="62" t="s">
        <v>36</v>
      </c>
      <c r="C63" s="62" t="s">
        <v>159</v>
      </c>
      <c r="D63" s="63" t="s">
        <v>37</v>
      </c>
      <c r="E63" s="62" t="s">
        <v>61</v>
      </c>
      <c r="F63" s="63" t="s">
        <v>12</v>
      </c>
      <c r="G63" s="64">
        <v>45458</v>
      </c>
      <c r="H63" s="62"/>
      <c r="I63" s="64">
        <v>45397</v>
      </c>
      <c r="J63" s="96">
        <v>650</v>
      </c>
      <c r="K63" s="63" t="s">
        <v>13</v>
      </c>
    </row>
    <row r="64" spans="1:11" ht="177.75" customHeight="1" x14ac:dyDescent="0.25">
      <c r="A64" s="25" t="s">
        <v>9</v>
      </c>
      <c r="B64" s="25" t="s">
        <v>36</v>
      </c>
      <c r="C64" s="25" t="s">
        <v>190</v>
      </c>
      <c r="D64" s="35" t="s">
        <v>37</v>
      </c>
      <c r="E64" s="25" t="s">
        <v>63</v>
      </c>
      <c r="F64" s="35" t="s">
        <v>12</v>
      </c>
      <c r="G64" s="24">
        <v>45819</v>
      </c>
      <c r="H64" s="24">
        <v>45423</v>
      </c>
      <c r="I64" s="24"/>
      <c r="J64" s="105">
        <v>20380</v>
      </c>
      <c r="K64" s="35" t="s">
        <v>27</v>
      </c>
    </row>
    <row r="65" spans="1:11" ht="177.75" customHeight="1" x14ac:dyDescent="0.25">
      <c r="A65" s="13" t="s">
        <v>9</v>
      </c>
      <c r="B65" s="13" t="s">
        <v>36</v>
      </c>
      <c r="C65" s="13" t="s">
        <v>166</v>
      </c>
      <c r="D65" s="34" t="s">
        <v>37</v>
      </c>
      <c r="E65" s="13" t="s">
        <v>39</v>
      </c>
      <c r="F65" s="35" t="s">
        <v>17</v>
      </c>
      <c r="G65" s="14">
        <v>45640</v>
      </c>
      <c r="H65" s="24">
        <v>45610</v>
      </c>
      <c r="I65" s="25"/>
      <c r="J65" s="95">
        <v>536000</v>
      </c>
      <c r="K65" s="34" t="s">
        <v>27</v>
      </c>
    </row>
    <row r="66" spans="1:11" ht="177.75" customHeight="1" x14ac:dyDescent="0.25">
      <c r="A66" s="13" t="s">
        <v>9</v>
      </c>
      <c r="B66" s="13" t="s">
        <v>36</v>
      </c>
      <c r="C66" s="13" t="s">
        <v>166</v>
      </c>
      <c r="D66" s="34" t="s">
        <v>43</v>
      </c>
      <c r="E66" s="13" t="s">
        <v>47</v>
      </c>
      <c r="F66" s="35" t="s">
        <v>15</v>
      </c>
      <c r="G66" s="14">
        <v>45320</v>
      </c>
      <c r="H66" s="24">
        <v>45261</v>
      </c>
      <c r="I66" s="24"/>
      <c r="J66" s="95">
        <v>80850</v>
      </c>
      <c r="K66" s="34" t="s">
        <v>13</v>
      </c>
    </row>
    <row r="67" spans="1:11" ht="177.75" customHeight="1" x14ac:dyDescent="0.25">
      <c r="A67" s="13" t="s">
        <v>9</v>
      </c>
      <c r="B67" s="13" t="s">
        <v>36</v>
      </c>
      <c r="C67" s="13" t="s">
        <v>166</v>
      </c>
      <c r="D67" s="34" t="s">
        <v>37</v>
      </c>
      <c r="E67" s="13" t="s">
        <v>48</v>
      </c>
      <c r="F67" s="35" t="s">
        <v>17</v>
      </c>
      <c r="G67" s="14">
        <v>45357</v>
      </c>
      <c r="H67" s="24">
        <v>45328</v>
      </c>
      <c r="I67" s="24"/>
      <c r="J67" s="95">
        <v>300000</v>
      </c>
      <c r="K67" s="34" t="s">
        <v>27</v>
      </c>
    </row>
    <row r="68" spans="1:11" ht="177.75" customHeight="1" x14ac:dyDescent="0.25">
      <c r="A68" s="13" t="s">
        <v>9</v>
      </c>
      <c r="B68" s="13" t="s">
        <v>36</v>
      </c>
      <c r="C68" s="13" t="s">
        <v>166</v>
      </c>
      <c r="D68" s="34" t="s">
        <v>37</v>
      </c>
      <c r="E68" s="13" t="s">
        <v>52</v>
      </c>
      <c r="F68" s="35" t="s">
        <v>12</v>
      </c>
      <c r="G68" s="14">
        <v>45661</v>
      </c>
      <c r="H68" s="24">
        <v>45630</v>
      </c>
      <c r="I68" s="24"/>
      <c r="J68" s="95">
        <v>16000</v>
      </c>
      <c r="K68" s="34" t="s">
        <v>27</v>
      </c>
    </row>
    <row r="69" spans="1:11" ht="177.75" customHeight="1" x14ac:dyDescent="0.25">
      <c r="A69" s="13" t="s">
        <v>82</v>
      </c>
      <c r="B69" s="12" t="s">
        <v>36</v>
      </c>
      <c r="C69" s="12" t="s">
        <v>163</v>
      </c>
      <c r="D69" s="9" t="s">
        <v>43</v>
      </c>
      <c r="E69" s="13" t="s">
        <v>88</v>
      </c>
      <c r="F69" s="15" t="s">
        <v>15</v>
      </c>
      <c r="G69" s="13" t="s">
        <v>72</v>
      </c>
      <c r="H69" s="13"/>
      <c r="I69" s="24">
        <v>45474</v>
      </c>
      <c r="J69" s="100">
        <v>350</v>
      </c>
      <c r="K69" s="9" t="s">
        <v>13</v>
      </c>
    </row>
    <row r="70" spans="1:11" ht="177.75" customHeight="1" x14ac:dyDescent="0.25">
      <c r="A70" s="78" t="s">
        <v>9</v>
      </c>
      <c r="B70" s="78" t="s">
        <v>36</v>
      </c>
      <c r="C70" s="78" t="s">
        <v>162</v>
      </c>
      <c r="D70" s="79" t="s">
        <v>37</v>
      </c>
      <c r="E70" s="78" t="s">
        <v>141</v>
      </c>
      <c r="F70" s="79" t="s">
        <v>17</v>
      </c>
      <c r="G70" s="80">
        <v>45401</v>
      </c>
      <c r="H70" s="80">
        <v>45370</v>
      </c>
      <c r="I70" s="80"/>
      <c r="J70" s="98">
        <v>27717.22</v>
      </c>
      <c r="K70" s="79" t="s">
        <v>27</v>
      </c>
    </row>
    <row r="71" spans="1:11" ht="177.75" customHeight="1" x14ac:dyDescent="0.25">
      <c r="A71" s="78" t="s">
        <v>9</v>
      </c>
      <c r="B71" s="78" t="s">
        <v>36</v>
      </c>
      <c r="C71" s="78" t="s">
        <v>162</v>
      </c>
      <c r="D71" s="79" t="s">
        <v>37</v>
      </c>
      <c r="E71" s="78" t="s">
        <v>45</v>
      </c>
      <c r="F71" s="79" t="s">
        <v>17</v>
      </c>
      <c r="G71" s="80">
        <v>45343</v>
      </c>
      <c r="H71" s="80">
        <v>45312</v>
      </c>
      <c r="I71" s="80"/>
      <c r="J71" s="98">
        <v>7000</v>
      </c>
      <c r="K71" s="79" t="s">
        <v>27</v>
      </c>
    </row>
    <row r="72" spans="1:11" ht="177.75" customHeight="1" x14ac:dyDescent="0.25">
      <c r="A72" s="78" t="s">
        <v>9</v>
      </c>
      <c r="B72" s="78" t="s">
        <v>36</v>
      </c>
      <c r="C72" s="78" t="s">
        <v>162</v>
      </c>
      <c r="D72" s="79" t="s">
        <v>37</v>
      </c>
      <c r="E72" s="78" t="s">
        <v>180</v>
      </c>
      <c r="F72" s="79" t="s">
        <v>17</v>
      </c>
      <c r="G72" s="80">
        <v>45682</v>
      </c>
      <c r="H72" s="80">
        <v>45651</v>
      </c>
      <c r="I72" s="80"/>
      <c r="J72" s="98">
        <v>20438</v>
      </c>
      <c r="K72" s="79" t="s">
        <v>27</v>
      </c>
    </row>
    <row r="73" spans="1:11" ht="177.75" customHeight="1" x14ac:dyDescent="0.25">
      <c r="A73" s="78" t="s">
        <v>9</v>
      </c>
      <c r="B73" s="78" t="s">
        <v>36</v>
      </c>
      <c r="C73" s="78" t="s">
        <v>162</v>
      </c>
      <c r="D73" s="79" t="s">
        <v>37</v>
      </c>
      <c r="E73" s="78" t="s">
        <v>179</v>
      </c>
      <c r="F73" s="79" t="s">
        <v>17</v>
      </c>
      <c r="G73" s="80">
        <v>45456</v>
      </c>
      <c r="H73" s="80">
        <v>45425</v>
      </c>
      <c r="I73" s="80"/>
      <c r="J73" s="98">
        <v>220000</v>
      </c>
      <c r="K73" s="79" t="s">
        <v>27</v>
      </c>
    </row>
    <row r="74" spans="1:11" ht="177.75" customHeight="1" x14ac:dyDescent="0.25">
      <c r="A74" s="78" t="s">
        <v>9</v>
      </c>
      <c r="B74" s="78" t="s">
        <v>36</v>
      </c>
      <c r="C74" s="78" t="s">
        <v>191</v>
      </c>
      <c r="D74" s="78" t="s">
        <v>37</v>
      </c>
      <c r="E74" s="78" t="s">
        <v>57</v>
      </c>
      <c r="F74" s="78" t="s">
        <v>12</v>
      </c>
      <c r="G74" s="80">
        <v>45616</v>
      </c>
      <c r="H74" s="80">
        <v>45585</v>
      </c>
      <c r="I74" s="109"/>
      <c r="J74" s="98">
        <v>82410</v>
      </c>
      <c r="K74" s="78" t="s">
        <v>27</v>
      </c>
    </row>
    <row r="75" spans="1:11" ht="177.75" customHeight="1" x14ac:dyDescent="0.25">
      <c r="A75" s="50" t="s">
        <v>9</v>
      </c>
      <c r="B75" s="53" t="s">
        <v>36</v>
      </c>
      <c r="C75" s="53" t="s">
        <v>156</v>
      </c>
      <c r="D75" s="54" t="s">
        <v>43</v>
      </c>
      <c r="E75" s="50" t="s">
        <v>74</v>
      </c>
      <c r="F75" s="54" t="s">
        <v>12</v>
      </c>
      <c r="G75" s="52" t="s">
        <v>72</v>
      </c>
      <c r="H75" s="55"/>
      <c r="I75" s="55">
        <v>45350</v>
      </c>
      <c r="J75" s="94">
        <v>55000</v>
      </c>
      <c r="K75" s="54" t="s">
        <v>13</v>
      </c>
    </row>
    <row r="76" spans="1:11" ht="182.25" customHeight="1" x14ac:dyDescent="0.25">
      <c r="A76" s="50" t="s">
        <v>9</v>
      </c>
      <c r="B76" s="50" t="s">
        <v>36</v>
      </c>
      <c r="C76" s="50" t="s">
        <v>156</v>
      </c>
      <c r="D76" s="51" t="s">
        <v>43</v>
      </c>
      <c r="E76" s="50" t="s">
        <v>58</v>
      </c>
      <c r="F76" s="51" t="s">
        <v>12</v>
      </c>
      <c r="G76" s="52">
        <v>45414</v>
      </c>
      <c r="H76" s="50"/>
      <c r="I76" s="52">
        <v>45353</v>
      </c>
      <c r="J76" s="99">
        <v>66000</v>
      </c>
      <c r="K76" s="51" t="s">
        <v>13</v>
      </c>
    </row>
    <row r="77" spans="1:11" ht="177.75" customHeight="1" x14ac:dyDescent="0.25">
      <c r="A77" s="50" t="s">
        <v>14</v>
      </c>
      <c r="B77" s="53" t="s">
        <v>36</v>
      </c>
      <c r="C77" s="50" t="s">
        <v>156</v>
      </c>
      <c r="D77" s="54" t="s">
        <v>43</v>
      </c>
      <c r="E77" s="50" t="s">
        <v>74</v>
      </c>
      <c r="F77" s="54" t="s">
        <v>15</v>
      </c>
      <c r="G77" s="55">
        <v>45596</v>
      </c>
      <c r="H77" s="55"/>
      <c r="I77" s="52">
        <v>45534</v>
      </c>
      <c r="J77" s="94">
        <v>15000</v>
      </c>
      <c r="K77" s="54" t="s">
        <v>13</v>
      </c>
    </row>
    <row r="78" spans="1:11" ht="177.75" customHeight="1" x14ac:dyDescent="0.25">
      <c r="A78" s="50" t="s">
        <v>29</v>
      </c>
      <c r="B78" s="50" t="s">
        <v>36</v>
      </c>
      <c r="C78" s="50" t="s">
        <v>156</v>
      </c>
      <c r="D78" s="53" t="s">
        <v>43</v>
      </c>
      <c r="E78" s="50" t="s">
        <v>79</v>
      </c>
      <c r="F78" s="53" t="s">
        <v>12</v>
      </c>
      <c r="G78" s="52" t="s">
        <v>72</v>
      </c>
      <c r="H78" s="53"/>
      <c r="I78" s="52" t="s">
        <v>178</v>
      </c>
      <c r="J78" s="94">
        <v>11000</v>
      </c>
      <c r="K78" s="57" t="s">
        <v>13</v>
      </c>
    </row>
    <row r="79" spans="1:11" ht="177.75" customHeight="1" x14ac:dyDescent="0.25">
      <c r="A79" s="50" t="s">
        <v>16</v>
      </c>
      <c r="B79" s="53" t="s">
        <v>36</v>
      </c>
      <c r="C79" s="50" t="s">
        <v>156</v>
      </c>
      <c r="D79" s="54" t="s">
        <v>43</v>
      </c>
      <c r="E79" s="50" t="s">
        <v>80</v>
      </c>
      <c r="F79" s="54" t="s">
        <v>17</v>
      </c>
      <c r="G79" s="52" t="s">
        <v>72</v>
      </c>
      <c r="H79" s="53"/>
      <c r="I79" s="52" t="s">
        <v>178</v>
      </c>
      <c r="J79" s="94">
        <v>14000</v>
      </c>
      <c r="K79" s="53" t="s">
        <v>13</v>
      </c>
    </row>
    <row r="80" spans="1:11" ht="177.75" customHeight="1" x14ac:dyDescent="0.25">
      <c r="A80" s="50" t="s">
        <v>82</v>
      </c>
      <c r="B80" s="53" t="s">
        <v>36</v>
      </c>
      <c r="C80" s="50" t="s">
        <v>156</v>
      </c>
      <c r="D80" s="54" t="s">
        <v>43</v>
      </c>
      <c r="E80" s="50" t="s">
        <v>84</v>
      </c>
      <c r="F80" s="54" t="s">
        <v>12</v>
      </c>
      <c r="G80" s="50" t="s">
        <v>72</v>
      </c>
      <c r="H80" s="50"/>
      <c r="I80" s="52">
        <v>45383</v>
      </c>
      <c r="J80" s="94">
        <v>1000</v>
      </c>
      <c r="K80" s="54" t="s">
        <v>13</v>
      </c>
    </row>
    <row r="81" spans="1:11" ht="177.75" customHeight="1" x14ac:dyDescent="0.25">
      <c r="A81" s="50" t="s">
        <v>82</v>
      </c>
      <c r="B81" s="53" t="s">
        <v>36</v>
      </c>
      <c r="C81" s="50" t="s">
        <v>156</v>
      </c>
      <c r="D81" s="54" t="s">
        <v>43</v>
      </c>
      <c r="E81" s="50" t="s">
        <v>85</v>
      </c>
      <c r="F81" s="54" t="s">
        <v>17</v>
      </c>
      <c r="G81" s="50" t="s">
        <v>72</v>
      </c>
      <c r="H81" s="50"/>
      <c r="I81" s="52">
        <v>45505</v>
      </c>
      <c r="J81" s="94">
        <v>3000</v>
      </c>
      <c r="K81" s="54" t="s">
        <v>13</v>
      </c>
    </row>
    <row r="82" spans="1:11" ht="177.75" customHeight="1" x14ac:dyDescent="0.25">
      <c r="A82" s="50" t="s">
        <v>82</v>
      </c>
      <c r="B82" s="53" t="s">
        <v>36</v>
      </c>
      <c r="C82" s="50" t="s">
        <v>156</v>
      </c>
      <c r="D82" s="54" t="s">
        <v>43</v>
      </c>
      <c r="E82" s="50" t="s">
        <v>86</v>
      </c>
      <c r="F82" s="54" t="s">
        <v>17</v>
      </c>
      <c r="G82" s="50" t="s">
        <v>72</v>
      </c>
      <c r="H82" s="50"/>
      <c r="I82" s="52">
        <v>45444</v>
      </c>
      <c r="J82" s="94">
        <v>3000</v>
      </c>
      <c r="K82" s="54" t="s">
        <v>13</v>
      </c>
    </row>
    <row r="83" spans="1:11" ht="177.75" customHeight="1" x14ac:dyDescent="0.25">
      <c r="A83" s="50" t="s">
        <v>82</v>
      </c>
      <c r="B83" s="53" t="s">
        <v>36</v>
      </c>
      <c r="C83" s="50" t="s">
        <v>156</v>
      </c>
      <c r="D83" s="54" t="s">
        <v>43</v>
      </c>
      <c r="E83" s="50" t="s">
        <v>87</v>
      </c>
      <c r="F83" s="54" t="s">
        <v>12</v>
      </c>
      <c r="G83" s="50" t="s">
        <v>72</v>
      </c>
      <c r="H83" s="50"/>
      <c r="I83" s="52">
        <v>45566</v>
      </c>
      <c r="J83" s="94">
        <v>3000</v>
      </c>
      <c r="K83" s="54" t="s">
        <v>13</v>
      </c>
    </row>
    <row r="84" spans="1:11" ht="177.75" customHeight="1" x14ac:dyDescent="0.25">
      <c r="A84" s="50" t="s">
        <v>19</v>
      </c>
      <c r="B84" s="53" t="s">
        <v>36</v>
      </c>
      <c r="C84" s="50" t="s">
        <v>156</v>
      </c>
      <c r="D84" s="54" t="s">
        <v>43</v>
      </c>
      <c r="E84" s="50" t="s">
        <v>143</v>
      </c>
      <c r="F84" s="54" t="s">
        <v>17</v>
      </c>
      <c r="G84" s="50" t="s">
        <v>72</v>
      </c>
      <c r="H84" s="52"/>
      <c r="I84" s="52">
        <v>45323</v>
      </c>
      <c r="J84" s="94">
        <v>55000</v>
      </c>
      <c r="K84" s="54" t="s">
        <v>27</v>
      </c>
    </row>
    <row r="85" spans="1:11" ht="177.75" customHeight="1" x14ac:dyDescent="0.25">
      <c r="A85" s="50" t="s">
        <v>91</v>
      </c>
      <c r="B85" s="53" t="s">
        <v>36</v>
      </c>
      <c r="C85" s="50" t="s">
        <v>156</v>
      </c>
      <c r="D85" s="54" t="s">
        <v>43</v>
      </c>
      <c r="E85" s="50" t="s">
        <v>92</v>
      </c>
      <c r="F85" s="54" t="s">
        <v>17</v>
      </c>
      <c r="G85" s="54" t="s">
        <v>177</v>
      </c>
      <c r="H85" s="50"/>
      <c r="I85" s="52" t="s">
        <v>178</v>
      </c>
      <c r="J85" s="94">
        <v>10000</v>
      </c>
      <c r="K85" s="54" t="s">
        <v>13</v>
      </c>
    </row>
    <row r="86" spans="1:11" ht="177.75" customHeight="1" x14ac:dyDescent="0.25">
      <c r="A86" s="50" t="s">
        <v>100</v>
      </c>
      <c r="B86" s="50" t="s">
        <v>36</v>
      </c>
      <c r="C86" s="50" t="s">
        <v>156</v>
      </c>
      <c r="D86" s="50" t="s">
        <v>43</v>
      </c>
      <c r="E86" s="50" t="s">
        <v>101</v>
      </c>
      <c r="F86" s="50" t="s">
        <v>15</v>
      </c>
      <c r="G86" s="52" t="s">
        <v>177</v>
      </c>
      <c r="H86" s="50"/>
      <c r="I86" s="52" t="s">
        <v>178</v>
      </c>
      <c r="J86" s="99" t="s">
        <v>102</v>
      </c>
      <c r="K86" s="50" t="s">
        <v>13</v>
      </c>
    </row>
    <row r="87" spans="1:11" ht="177.75" customHeight="1" x14ac:dyDescent="0.25">
      <c r="A87" s="50" t="s">
        <v>100</v>
      </c>
      <c r="B87" s="50" t="s">
        <v>36</v>
      </c>
      <c r="C87" s="50" t="s">
        <v>156</v>
      </c>
      <c r="D87" s="50" t="s">
        <v>43</v>
      </c>
      <c r="E87" s="50" t="s">
        <v>103</v>
      </c>
      <c r="F87" s="50" t="s">
        <v>15</v>
      </c>
      <c r="G87" s="52" t="s">
        <v>177</v>
      </c>
      <c r="H87" s="50"/>
      <c r="I87" s="52" t="s">
        <v>178</v>
      </c>
      <c r="J87" s="99" t="s">
        <v>102</v>
      </c>
      <c r="K87" s="50" t="s">
        <v>13</v>
      </c>
    </row>
    <row r="88" spans="1:11" ht="177.75" customHeight="1" x14ac:dyDescent="0.25">
      <c r="A88" s="50" t="s">
        <v>26</v>
      </c>
      <c r="B88" s="53" t="s">
        <v>36</v>
      </c>
      <c r="C88" s="50" t="s">
        <v>156</v>
      </c>
      <c r="D88" s="50" t="s">
        <v>119</v>
      </c>
      <c r="E88" s="53" t="s">
        <v>120</v>
      </c>
      <c r="F88" s="53" t="s">
        <v>144</v>
      </c>
      <c r="G88" s="53" t="s">
        <v>177</v>
      </c>
      <c r="H88" s="53"/>
      <c r="I88" s="53" t="s">
        <v>178</v>
      </c>
      <c r="J88" s="111">
        <v>40000</v>
      </c>
      <c r="K88" s="53" t="s">
        <v>13</v>
      </c>
    </row>
    <row r="89" spans="1:11" ht="177.75" customHeight="1" x14ac:dyDescent="0.25">
      <c r="A89" s="50" t="s">
        <v>22</v>
      </c>
      <c r="B89" s="53" t="s">
        <v>36</v>
      </c>
      <c r="C89" s="50" t="s">
        <v>156</v>
      </c>
      <c r="D89" s="54" t="s">
        <v>43</v>
      </c>
      <c r="E89" s="50" t="s">
        <v>121</v>
      </c>
      <c r="F89" s="54" t="s">
        <v>12</v>
      </c>
      <c r="G89" s="56" t="s">
        <v>72</v>
      </c>
      <c r="H89" s="53"/>
      <c r="I89" s="52">
        <v>45323</v>
      </c>
      <c r="J89" s="94">
        <v>9000</v>
      </c>
      <c r="K89" s="54" t="s">
        <v>13</v>
      </c>
    </row>
    <row r="90" spans="1:11" ht="177.75" customHeight="1" x14ac:dyDescent="0.25">
      <c r="A90" s="13" t="s">
        <v>9</v>
      </c>
      <c r="B90" s="13" t="s">
        <v>36</v>
      </c>
      <c r="C90" s="13" t="s">
        <v>172</v>
      </c>
      <c r="D90" s="34" t="s">
        <v>37</v>
      </c>
      <c r="E90" s="13" t="s">
        <v>56</v>
      </c>
      <c r="F90" s="35" t="s">
        <v>17</v>
      </c>
      <c r="G90" s="24">
        <v>45526</v>
      </c>
      <c r="H90" s="24">
        <v>45495</v>
      </c>
      <c r="I90" s="24"/>
      <c r="J90" s="95">
        <v>55174</v>
      </c>
      <c r="K90" s="34" t="s">
        <v>27</v>
      </c>
    </row>
    <row r="91" spans="1:11" x14ac:dyDescent="0.25">
      <c r="A91" s="30"/>
      <c r="B91" s="30"/>
      <c r="C91" s="30"/>
      <c r="D91" s="30"/>
      <c r="E91" s="30"/>
      <c r="F91" s="31"/>
      <c r="G91" s="30"/>
      <c r="H91" s="30"/>
      <c r="I91" s="30"/>
      <c r="J91" s="46">
        <f>SUM(J5:J90)</f>
        <v>6772630.8299999991</v>
      </c>
      <c r="K91" s="30"/>
    </row>
  </sheetData>
  <mergeCells count="12">
    <mergeCell ref="J3:J4"/>
    <mergeCell ref="K3:K4"/>
    <mergeCell ref="A1:K1"/>
    <mergeCell ref="A2:K2"/>
    <mergeCell ref="A3:A4"/>
    <mergeCell ref="B3:B4"/>
    <mergeCell ref="C3:C4"/>
    <mergeCell ref="D3:D4"/>
    <mergeCell ref="E3:E4"/>
    <mergeCell ref="F3:F4"/>
    <mergeCell ref="G3:G4"/>
    <mergeCell ref="H3:I3"/>
  </mergeCells>
  <dataValidations count="3">
    <dataValidation type="list" allowBlank="1" showInputMessage="1" showErrorMessage="1" sqref="K5:K31 K49:K58 K81:K90 K33:K42 K61" xr:uid="{686E6BF3-B185-4351-83AA-3B8902C29804}">
      <formula1>"Sim,Não"</formula1>
    </dataValidation>
    <dataValidation type="list" allowBlank="1" showInputMessage="1" showErrorMessage="1" sqref="F5:F42 F49:F58 F81:F90 F61:F62" xr:uid="{9F24EBA0-C169-497E-AB54-BF6FF6FCFCA3}">
      <formula1>"Pequena,Média,Alta"</formula1>
    </dataValidation>
    <dataValidation type="list" allowBlank="1" showInputMessage="1" showErrorMessage="1" sqref="D5:D42 D49:D53 D81:D90 D61" xr:uid="{758FBDB9-59AD-434F-A4FD-026F6B539625}">
      <formula1>"Continuado,Não Continuado"</formula1>
    </dataValidation>
  </dataValidations>
  <printOptions horizontalCentered="1" verticalCentered="1"/>
  <pageMargins left="0.25" right="0.25" top="0.75" bottom="0.75" header="0.3" footer="0.3"/>
  <pageSetup paperSize="9" scale="4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C6344C-77FB-442C-B1FD-D9140C3A1E96}">
  <dimension ref="A1:I14"/>
  <sheetViews>
    <sheetView view="pageBreakPreview" zoomScale="148" zoomScaleNormal="100" zoomScaleSheetLayoutView="148" workbookViewId="0">
      <selection activeCell="K21" sqref="K21"/>
    </sheetView>
  </sheetViews>
  <sheetFormatPr defaultRowHeight="15" x14ac:dyDescent="0.25"/>
  <cols>
    <col min="1" max="1" width="20.7109375" bestFit="1" customWidth="1"/>
    <col min="2" max="2" width="18.5703125" bestFit="1" customWidth="1"/>
    <col min="3" max="3" width="41.7109375" bestFit="1" customWidth="1"/>
    <col min="4" max="4" width="18" customWidth="1"/>
    <col min="5" max="5" width="14.7109375" bestFit="1" customWidth="1"/>
    <col min="6" max="6" width="11.5703125" bestFit="1" customWidth="1"/>
    <col min="7" max="7" width="17.28515625" bestFit="1" customWidth="1"/>
    <col min="8" max="8" width="24.7109375" bestFit="1" customWidth="1"/>
    <col min="9" max="9" width="13.42578125" bestFit="1" customWidth="1"/>
  </cols>
  <sheetData>
    <row r="1" spans="1:9" ht="41.25" customHeight="1" x14ac:dyDescent="0.25">
      <c r="A1" s="183" t="s">
        <v>192</v>
      </c>
      <c r="B1" s="183"/>
      <c r="C1" s="183"/>
      <c r="D1" s="183"/>
      <c r="E1" s="183"/>
      <c r="F1" s="183"/>
      <c r="G1" s="183"/>
      <c r="H1" s="183"/>
      <c r="I1" s="183"/>
    </row>
    <row r="2" spans="1:9" ht="29.25" customHeight="1" x14ac:dyDescent="0.25">
      <c r="A2" s="187" t="s">
        <v>194</v>
      </c>
      <c r="B2" s="188"/>
      <c r="C2" s="188"/>
      <c r="D2" s="188"/>
      <c r="E2" s="188"/>
      <c r="F2" s="188"/>
      <c r="G2" s="188"/>
      <c r="H2" s="188"/>
      <c r="I2" s="189"/>
    </row>
    <row r="3" spans="1:9" x14ac:dyDescent="0.25">
      <c r="A3" s="2" t="s">
        <v>2</v>
      </c>
      <c r="B3" s="180" t="s">
        <v>3</v>
      </c>
      <c r="C3" s="180" t="s">
        <v>4</v>
      </c>
      <c r="D3" s="180" t="s">
        <v>5</v>
      </c>
      <c r="E3" s="180" t="s">
        <v>33</v>
      </c>
      <c r="F3" s="180" t="s">
        <v>34</v>
      </c>
      <c r="G3" s="180"/>
      <c r="H3" s="182" t="s">
        <v>7</v>
      </c>
      <c r="I3" s="180" t="s">
        <v>8</v>
      </c>
    </row>
    <row r="4" spans="1:9" ht="39" customHeight="1" x14ac:dyDescent="0.25">
      <c r="A4" s="2"/>
      <c r="B4" s="180"/>
      <c r="C4" s="180"/>
      <c r="D4" s="180"/>
      <c r="E4" s="180"/>
      <c r="F4" s="16" t="s">
        <v>124</v>
      </c>
      <c r="G4" s="16" t="s">
        <v>140</v>
      </c>
      <c r="H4" s="182"/>
      <c r="I4" s="180"/>
    </row>
    <row r="5" spans="1:9" ht="114.75" customHeight="1" x14ac:dyDescent="0.25">
      <c r="A5" s="27" t="s">
        <v>137</v>
      </c>
      <c r="B5" s="27" t="s">
        <v>43</v>
      </c>
      <c r="C5" s="28" t="s">
        <v>138</v>
      </c>
      <c r="D5" s="29" t="s">
        <v>12</v>
      </c>
      <c r="E5" s="18">
        <v>45383</v>
      </c>
      <c r="F5" s="41"/>
      <c r="G5" s="43">
        <v>45323</v>
      </c>
      <c r="H5" s="17" t="s">
        <v>125</v>
      </c>
      <c r="I5" s="17" t="s">
        <v>126</v>
      </c>
    </row>
    <row r="6" spans="1:9" ht="57.75" customHeight="1" x14ac:dyDescent="0.25">
      <c r="A6" s="10" t="s">
        <v>127</v>
      </c>
      <c r="B6" s="19" t="s">
        <v>43</v>
      </c>
      <c r="C6" s="20" t="s">
        <v>128</v>
      </c>
      <c r="D6" s="19" t="s">
        <v>15</v>
      </c>
      <c r="E6" s="21">
        <v>45352</v>
      </c>
      <c r="F6" s="42"/>
      <c r="G6" s="44">
        <v>45323</v>
      </c>
      <c r="H6" s="23">
        <v>25000</v>
      </c>
      <c r="I6" s="19" t="s">
        <v>13</v>
      </c>
    </row>
    <row r="7" spans="1:9" ht="57.75" customHeight="1" x14ac:dyDescent="0.25">
      <c r="A7" s="10" t="s">
        <v>127</v>
      </c>
      <c r="B7" s="19" t="s">
        <v>43</v>
      </c>
      <c r="C7" s="20" t="s">
        <v>129</v>
      </c>
      <c r="D7" s="19" t="s">
        <v>15</v>
      </c>
      <c r="E7" s="21">
        <v>45352</v>
      </c>
      <c r="F7" s="42"/>
      <c r="G7" s="44">
        <v>45323</v>
      </c>
      <c r="H7" s="23">
        <v>35000</v>
      </c>
      <c r="I7" s="19" t="s">
        <v>13</v>
      </c>
    </row>
    <row r="8" spans="1:9" ht="57.75" customHeight="1" x14ac:dyDescent="0.25">
      <c r="A8" s="10" t="s">
        <v>127</v>
      </c>
      <c r="B8" s="19" t="s">
        <v>43</v>
      </c>
      <c r="C8" s="20" t="s">
        <v>130</v>
      </c>
      <c r="D8" s="10" t="s">
        <v>17</v>
      </c>
      <c r="E8" s="21">
        <v>45351</v>
      </c>
      <c r="F8" s="42"/>
      <c r="G8" s="44">
        <v>45296</v>
      </c>
      <c r="H8" s="23">
        <v>300000</v>
      </c>
      <c r="I8" s="19" t="s">
        <v>13</v>
      </c>
    </row>
    <row r="9" spans="1:9" ht="57.75" customHeight="1" x14ac:dyDescent="0.25">
      <c r="A9" s="10" t="s">
        <v>127</v>
      </c>
      <c r="B9" s="19" t="s">
        <v>43</v>
      </c>
      <c r="C9" s="20" t="s">
        <v>131</v>
      </c>
      <c r="D9" s="10" t="s">
        <v>17</v>
      </c>
      <c r="E9" s="21">
        <v>45444</v>
      </c>
      <c r="F9" s="42"/>
      <c r="G9" s="44">
        <v>45413</v>
      </c>
      <c r="H9" s="23">
        <v>165000</v>
      </c>
      <c r="I9" s="19" t="s">
        <v>13</v>
      </c>
    </row>
    <row r="10" spans="1:9" ht="57.75" customHeight="1" x14ac:dyDescent="0.25">
      <c r="A10" s="10" t="s">
        <v>127</v>
      </c>
      <c r="B10" s="10" t="s">
        <v>37</v>
      </c>
      <c r="C10" s="20" t="s">
        <v>132</v>
      </c>
      <c r="D10" s="10" t="s">
        <v>17</v>
      </c>
      <c r="E10" s="21">
        <v>45383</v>
      </c>
      <c r="F10" s="44">
        <v>45352</v>
      </c>
      <c r="G10" s="22"/>
      <c r="H10" s="23">
        <v>15000</v>
      </c>
      <c r="I10" s="10" t="s">
        <v>27</v>
      </c>
    </row>
    <row r="11" spans="1:9" ht="57.75" customHeight="1" x14ac:dyDescent="0.25">
      <c r="A11" s="10" t="s">
        <v>127</v>
      </c>
      <c r="B11" s="19" t="s">
        <v>43</v>
      </c>
      <c r="C11" s="20" t="s">
        <v>133</v>
      </c>
      <c r="D11" s="10" t="s">
        <v>12</v>
      </c>
      <c r="E11" s="21">
        <v>45505</v>
      </c>
      <c r="F11" s="22"/>
      <c r="G11" s="44">
        <v>45474</v>
      </c>
      <c r="H11" s="23">
        <v>15000</v>
      </c>
      <c r="I11" s="19" t="s">
        <v>13</v>
      </c>
    </row>
    <row r="12" spans="1:9" ht="57.75" customHeight="1" x14ac:dyDescent="0.25">
      <c r="A12" s="10" t="s">
        <v>127</v>
      </c>
      <c r="B12" s="19" t="s">
        <v>43</v>
      </c>
      <c r="C12" s="20" t="s">
        <v>134</v>
      </c>
      <c r="D12" s="10" t="s">
        <v>12</v>
      </c>
      <c r="E12" s="21">
        <v>45413</v>
      </c>
      <c r="F12" s="22"/>
      <c r="G12" s="44">
        <v>45383</v>
      </c>
      <c r="H12" s="23">
        <v>20000</v>
      </c>
      <c r="I12" s="19" t="s">
        <v>13</v>
      </c>
    </row>
    <row r="13" spans="1:9" ht="57.75" customHeight="1" x14ac:dyDescent="0.25">
      <c r="A13" s="10" t="s">
        <v>127</v>
      </c>
      <c r="B13" s="19" t="s">
        <v>43</v>
      </c>
      <c r="C13" s="20" t="s">
        <v>135</v>
      </c>
      <c r="D13" s="10" t="s">
        <v>17</v>
      </c>
      <c r="E13" s="21">
        <v>45597</v>
      </c>
      <c r="F13" s="22"/>
      <c r="G13" s="44">
        <v>45505</v>
      </c>
      <c r="H13" s="23">
        <v>2000000</v>
      </c>
      <c r="I13" s="19" t="s">
        <v>13</v>
      </c>
    </row>
    <row r="14" spans="1:9" ht="22.5" customHeight="1" x14ac:dyDescent="0.25">
      <c r="H14" s="184">
        <f>SUM(H5:H13)</f>
        <v>2575000</v>
      </c>
    </row>
  </sheetData>
  <mergeCells count="9">
    <mergeCell ref="A1:I1"/>
    <mergeCell ref="B3:B4"/>
    <mergeCell ref="C3:C4"/>
    <mergeCell ref="D3:D4"/>
    <mergeCell ref="E3:E4"/>
    <mergeCell ref="F3:G3"/>
    <mergeCell ref="H3:H4"/>
    <mergeCell ref="I3:I4"/>
    <mergeCell ref="A2:I2"/>
  </mergeCells>
  <dataValidations count="3">
    <dataValidation type="list" allowBlank="1" showErrorMessage="1" sqref="I6:I13" xr:uid="{F479F479-E1EF-4A86-9EFF-121D53539886}">
      <formula1>"Sim,Não"</formula1>
    </dataValidation>
    <dataValidation type="list" allowBlank="1" showErrorMessage="1" sqref="D6:D13" xr:uid="{C0B065C0-50BF-42B5-AF19-4C07593254B8}">
      <formula1>"Pequena,Média,Alta"</formula1>
    </dataValidation>
    <dataValidation type="list" allowBlank="1" showErrorMessage="1" sqref="B6:B13" xr:uid="{AB3F8124-E13E-4C16-B984-5B9997D82052}">
      <formula1>"Continuado,Não Continuado"</formula1>
    </dataValidation>
  </dataValidations>
  <printOptions horizontalCentered="1" verticalCentered="1"/>
  <pageMargins left="0.51181102362204722" right="0.51181102362204722" top="0.78740157480314965" bottom="0.78740157480314965" header="0.31496062992125984" footer="0.31496062992125984"/>
  <pageSetup paperSize="9"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MATERIAIS</vt:lpstr>
      <vt:lpstr>SERVIÇOS</vt:lpstr>
      <vt:lpstr>OBRAS E SERV ENGENHARIA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Adm. Lilian Saeki - CRA-MG</dc:creator>
  <cp:lastModifiedBy>Adm. Ester Castro - CRA-MG</cp:lastModifiedBy>
  <cp:lastPrinted>2023-12-20T17:23:14Z</cp:lastPrinted>
  <dcterms:created xsi:type="dcterms:W3CDTF">2023-12-13T18:04:36Z</dcterms:created>
  <dcterms:modified xsi:type="dcterms:W3CDTF">2023-12-20T17:30:52Z</dcterms:modified>
</cp:coreProperties>
</file>